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 yWindow="0" windowWidth="11970" windowHeight="10980" activeTab="0"/>
  </bookViews>
  <sheets>
    <sheet name="2008" sheetId="1" r:id="rId1"/>
  </sheets>
  <definedNames/>
  <calcPr fullCalcOnLoad="1"/>
</workbook>
</file>

<file path=xl/comments1.xml><?xml version="1.0" encoding="utf-8"?>
<comments xmlns="http://schemas.openxmlformats.org/spreadsheetml/2006/main">
  <authors>
    <author>strobl</author>
    <author>gsda</author>
    <author>Mike</author>
  </authors>
  <commentList>
    <comment ref="N106" authorId="0">
      <text>
        <r>
          <rPr>
            <sz val="8"/>
            <rFont val="Tahoma"/>
            <family val="2"/>
          </rPr>
          <t>= Zelle OP 40</t>
        </r>
      </text>
    </comment>
    <comment ref="G48" authorId="1">
      <text>
        <r>
          <rPr>
            <sz val="8"/>
            <rFont val="Tahoma"/>
            <family val="2"/>
          </rPr>
          <t>Die Klassifizierung der Kontakte nach der Anzahl im Erhebungsjahr und nach der Anzahl pro Betreuung sind statistische Merkmale, die einmal etwas über die Intensität der Arbeit der Beratungsstelle im Erhebungsjahr und zum zweiten etwas über die durchschnittliche Dauer oder die Intensität der Beratung/Betreuung unabhängig vom Beginn der Beratung aussagt. Ersteres ist also jahresbezogen für alle Klienten/Betreuungen auszuwerten, letzteres - wie auch die Dauer der Betreuung - sinnvollerweise nur für beendete Klienten.</t>
        </r>
      </text>
    </comment>
    <comment ref="G54" authorId="1">
      <text>
        <r>
          <rPr>
            <sz val="8"/>
            <rFont val="Tahoma"/>
            <family val="2"/>
          </rPr>
          <t xml:space="preserve">Die dunkelgrün markierten Zellen enthalten eine Summenformel. Diese dürfen nur dann mit einem Eintrag überschrieben werden, wenn in den (optionalen) hellgrünen Zellen (E 51 bis E 53) keine differenzierten Einträge vorgenommen werden
</t>
        </r>
      </text>
    </comment>
    <comment ref="O137" authorId="0">
      <text>
        <r>
          <rPr>
            <sz val="8"/>
            <rFont val="Tahoma"/>
            <family val="2"/>
          </rPr>
          <t>= Zelle OP 40</t>
        </r>
      </text>
    </comment>
    <comment ref="K226" authorId="2">
      <text>
        <r>
          <rPr>
            <sz val="8"/>
            <rFont val="Tahoma"/>
            <family val="2"/>
          </rPr>
          <t>automatische Berechnung: 2 Stunden pro Woche und Ist-Vollzeitmitarbeiter/in   (in 41 Arbeitswochen)</t>
        </r>
      </text>
    </comment>
    <comment ref="N99" authorId="2">
      <text>
        <r>
          <rPr>
            <sz val="8"/>
            <rFont val="Tahoma"/>
            <family val="2"/>
          </rPr>
          <t>Diese Zelle enthät eine Summenformel und darf nur überschrieben werden, wenn in  N 101 und N 102 keine Eintragungen gemacht werden</t>
        </r>
        <r>
          <rPr>
            <sz val="8"/>
            <rFont val="Tahoma"/>
            <family val="0"/>
          </rPr>
          <t xml:space="preserve">
</t>
        </r>
      </text>
    </comment>
    <comment ref="K237" authorId="2">
      <text>
        <r>
          <rPr>
            <sz val="8"/>
            <rFont val="Tahoma"/>
            <family val="2"/>
          </rPr>
          <t>automatische Berechnung: 2 Stunden pro Woche und Ist-Vollzeitmitarbeiter/in  (in 41 Arbeitswochen)</t>
        </r>
      </text>
    </comment>
    <comment ref="N119" authorId="0">
      <text>
        <r>
          <rPr>
            <sz val="8"/>
            <rFont val="Tahoma"/>
            <family val="2"/>
          </rPr>
          <t>= Zelle KL 40</t>
        </r>
      </text>
    </comment>
  </commentList>
</comments>
</file>

<file path=xl/sharedStrings.xml><?xml version="1.0" encoding="utf-8"?>
<sst xmlns="http://schemas.openxmlformats.org/spreadsheetml/2006/main" count="662" uniqueCount="316">
  <si>
    <t>Name der Beratungsstelle</t>
  </si>
  <si>
    <t>Träger</t>
  </si>
  <si>
    <t>Spitzenverband</t>
  </si>
  <si>
    <t>Landkreis / Stadt</t>
  </si>
  <si>
    <t>Name</t>
  </si>
  <si>
    <t>Funktion</t>
  </si>
  <si>
    <t>Ambulante Rehabilitation</t>
  </si>
  <si>
    <t>Sonstige</t>
  </si>
  <si>
    <t>Tabak</t>
  </si>
  <si>
    <t>Alkohol</t>
  </si>
  <si>
    <t>Medikamente</t>
  </si>
  <si>
    <t>Illegale Drogen</t>
  </si>
  <si>
    <t>Substitution</t>
  </si>
  <si>
    <t>Spielen</t>
  </si>
  <si>
    <t xml:space="preserve">Essen </t>
  </si>
  <si>
    <t>Chronisch mehrfach beeinträchtigte abhängige Menschen</t>
  </si>
  <si>
    <t>Anzahl</t>
  </si>
  <si>
    <t>Gesamt</t>
  </si>
  <si>
    <t>Prozent</t>
  </si>
  <si>
    <t>Einmal-Kontakte</t>
  </si>
  <si>
    <t>2 bis 5 Kontakte</t>
  </si>
  <si>
    <t>6 bis 10 Kontakte</t>
  </si>
  <si>
    <t xml:space="preserve">ab 11 Kontakte </t>
  </si>
  <si>
    <t>Unter 1 Monat</t>
  </si>
  <si>
    <t>Nationalität</t>
  </si>
  <si>
    <t>bis 14</t>
  </si>
  <si>
    <t>Frauen</t>
  </si>
  <si>
    <t>Männer</t>
  </si>
  <si>
    <t>Persönlichkeits- und Verhaltensstörungen</t>
  </si>
  <si>
    <t>Art der Beendigung</t>
  </si>
  <si>
    <t>Planmäßiger Abschluss</t>
  </si>
  <si>
    <t>Weitervermittlung</t>
  </si>
  <si>
    <t>Abbruch durch Beratungsstelle</t>
  </si>
  <si>
    <t>Abbruch durch Klienten</t>
  </si>
  <si>
    <t>Strafvollzug</t>
  </si>
  <si>
    <t>Verstorben</t>
  </si>
  <si>
    <t>Gebessert</t>
  </si>
  <si>
    <t>Unverändert</t>
  </si>
  <si>
    <t>Verschlechtert</t>
  </si>
  <si>
    <t>Eigene Wohnung</t>
  </si>
  <si>
    <t>Betreutes Wohnen</t>
  </si>
  <si>
    <t>Ohne Wohnung</t>
  </si>
  <si>
    <t>Ort</t>
  </si>
  <si>
    <t>Fax</t>
  </si>
  <si>
    <t>e-mail</t>
  </si>
  <si>
    <t>Telefon</t>
  </si>
  <si>
    <t>Strasse</t>
  </si>
  <si>
    <t>PLZ</t>
  </si>
  <si>
    <t xml:space="preserve">Gesamt </t>
  </si>
  <si>
    <t xml:space="preserve">Außerhalb des Bezirks Oberbayern    </t>
  </si>
  <si>
    <t xml:space="preserve">Im restlichen Bezirk Oberbayern         </t>
  </si>
  <si>
    <t xml:space="preserve">In den Nachbarlandkreisen                 </t>
  </si>
  <si>
    <t xml:space="preserve">Innerhalb des Landkreises / der Stadt </t>
  </si>
  <si>
    <t xml:space="preserve">F19 Andere psychotrope Substanzen </t>
  </si>
  <si>
    <t xml:space="preserve">F63 Pathologisches Glücksspiel </t>
  </si>
  <si>
    <t>Psychische Verhaltensstörungen durch psychotrope Substanzen</t>
  </si>
  <si>
    <t xml:space="preserve">von       </t>
  </si>
  <si>
    <t>Wohnort</t>
  </si>
  <si>
    <t>Kontaktart</t>
  </si>
  <si>
    <t xml:space="preserve">1. Allgemeine Angaben zur Beratungsstelle  </t>
  </si>
  <si>
    <t>Einwohnerzahl der Versorgungsregion</t>
  </si>
  <si>
    <t>Dokumentationszeitraum (bitte ggf. korrigieren)</t>
  </si>
  <si>
    <t>1 = sehr wichtig</t>
  </si>
  <si>
    <t>3 = weniger von Bedeutung</t>
  </si>
  <si>
    <t>Problematik</t>
  </si>
  <si>
    <t>0 = Zielgruppe wird nicht angesprochen</t>
  </si>
  <si>
    <t>2 = mittlere Bedeutung</t>
  </si>
  <si>
    <t>Gesamt Anzahl</t>
  </si>
  <si>
    <t>Geschlecht</t>
  </si>
  <si>
    <t>Gesamt Prozent</t>
  </si>
  <si>
    <t>valide</t>
  </si>
  <si>
    <t xml:space="preserve">F50 Essstörungen </t>
  </si>
  <si>
    <t xml:space="preserve">F10 Alkohol </t>
  </si>
  <si>
    <t>F11 Opioide</t>
  </si>
  <si>
    <t xml:space="preserve">F12 Cannabis </t>
  </si>
  <si>
    <t xml:space="preserve">F13 Sedativa / Hypnotika </t>
  </si>
  <si>
    <t>F14 Kokain</t>
  </si>
  <si>
    <t xml:space="preserve">F16 Halluzinogene </t>
  </si>
  <si>
    <t xml:space="preserve">F17 Tabak </t>
  </si>
  <si>
    <t>F15 Stimulanzien (inkl.Koffein, Ecstasy)</t>
  </si>
  <si>
    <t xml:space="preserve">F18 Flüchtige Lösungsmittel </t>
  </si>
  <si>
    <t>F50 Essstörungen</t>
  </si>
  <si>
    <t>bis</t>
  </si>
  <si>
    <r>
      <t xml:space="preserve">Gesamt </t>
    </r>
    <r>
      <rPr>
        <sz val="9"/>
        <color indexed="8"/>
        <rFont val="Arial"/>
        <family val="2"/>
      </rPr>
      <t>(inklusive nicht stattgefundener Kontakte)</t>
    </r>
  </si>
  <si>
    <r>
      <t xml:space="preserve">Gesamt </t>
    </r>
    <r>
      <rPr>
        <sz val="9"/>
        <color indexed="8"/>
        <rFont val="Arial"/>
        <family val="2"/>
      </rPr>
      <t>(wahrgenommene klientenbezogene Kontakte)</t>
    </r>
  </si>
  <si>
    <t>Substanzbezogene Hauptdiagnosen</t>
  </si>
  <si>
    <t xml:space="preserve">Sonstige suchtbezogene Hauptdiagnosen </t>
  </si>
  <si>
    <t>F63 Pathologisches Glücksspiel</t>
  </si>
  <si>
    <t>keine Angaben</t>
  </si>
  <si>
    <t xml:space="preserve">2. Verantwortlicher Ansprechpartner für Dokumentation/Statistik </t>
  </si>
  <si>
    <t>Vorname</t>
  </si>
  <si>
    <t>Stunden</t>
  </si>
  <si>
    <t>Leistungen</t>
  </si>
  <si>
    <t>Faktor</t>
  </si>
  <si>
    <t>Gründe für die Sollstundenzahlreduzierung:</t>
  </si>
  <si>
    <t>Angehörige</t>
  </si>
  <si>
    <t>mit eigener Suchtproblematik</t>
  </si>
  <si>
    <r>
      <t xml:space="preserve">Anzahl der </t>
    </r>
    <r>
      <rPr>
        <b/>
        <sz val="9"/>
        <rFont val="Arial"/>
        <family val="2"/>
      </rPr>
      <t>Klienten</t>
    </r>
    <r>
      <rPr>
        <sz val="9"/>
        <rFont val="Arial"/>
        <family val="2"/>
      </rPr>
      <t xml:space="preserve"> (mit einem oder mehreren dokumentierten Kerndatensätzen) *</t>
    </r>
  </si>
  <si>
    <t xml:space="preserve">* liegt für eine Person im Erhebungszeitraum mehr als 1 dokumentierter Kerndatensatz vor, darf nur der letzte (=aktuellste) gezählt werden </t>
  </si>
  <si>
    <t>Alter</t>
  </si>
  <si>
    <t>35-49</t>
  </si>
  <si>
    <t>50-64</t>
  </si>
  <si>
    <t>65+</t>
  </si>
  <si>
    <t>Deutsch</t>
  </si>
  <si>
    <t>Italienisch</t>
  </si>
  <si>
    <t>Griechisch</t>
  </si>
  <si>
    <t>Spanisch</t>
  </si>
  <si>
    <t>Sonstige EU</t>
  </si>
  <si>
    <t>Türkisch</t>
  </si>
  <si>
    <t>Russisch</t>
  </si>
  <si>
    <t>staatenlos</t>
  </si>
  <si>
    <t>Sonstige ehemalige GUS-Staaten</t>
  </si>
  <si>
    <t>19-21</t>
  </si>
  <si>
    <t>22-27</t>
  </si>
  <si>
    <r>
      <t xml:space="preserve">Dokumentationszeitraum </t>
    </r>
    <r>
      <rPr>
        <i/>
        <sz val="8"/>
        <color indexed="12"/>
        <rFont val="Arial"/>
        <family val="2"/>
      </rPr>
      <t>(bitte ggf. korrigieren)</t>
    </r>
  </si>
  <si>
    <t>Keine / Selbstmelder</t>
  </si>
  <si>
    <t>Familie / Freunde / Bekannte</t>
  </si>
  <si>
    <t>Arbeitgeber / Betrieb, Schule</t>
  </si>
  <si>
    <t xml:space="preserve">Abstinenz- / Selbsthilfegruppe </t>
  </si>
  <si>
    <t>Ärztliche oder psychotherapeutische Praxis</t>
  </si>
  <si>
    <t>Niedrigschwellige Einrichtung (Notschlafstelle, Konsumraum, Streetwork etc.)</t>
  </si>
  <si>
    <t>Suchtberatungs- und/oder  -behandlungsstelle, Fachambulanz</t>
  </si>
  <si>
    <t>Institutsambulanz</t>
  </si>
  <si>
    <t>Ambulantes betreutes Wohnen</t>
  </si>
  <si>
    <t>Arbeits- und Beschäftigungsprojekt</t>
  </si>
  <si>
    <t xml:space="preserve">Krankenhaus / Krankenhausabteilung </t>
  </si>
  <si>
    <t xml:space="preserve">Teilstationäre Rehabilitationseinrichtung </t>
  </si>
  <si>
    <t xml:space="preserve">Stationäre Rehabilitationseinrichtung </t>
  </si>
  <si>
    <t>Teilstationäre Einrichtung der Sozialtherapie (Tagesstätte etc.)</t>
  </si>
  <si>
    <t>Stationäre Einrichtung der Sozialtherapie</t>
  </si>
  <si>
    <t xml:space="preserve">Pflegeheim </t>
  </si>
  <si>
    <t>Sozialdienst JVA / Maßregelvollzug</t>
  </si>
  <si>
    <t>Sozialpsychiatrischer Dienst</t>
  </si>
  <si>
    <t>Andere Beratungsdienste (z.B. Ehe-, Familien-, Erziehungsberatung, Schuldnerberatung, etc.)</t>
  </si>
  <si>
    <t>Einrichtung der Jugendhilfe / Jugendamt</t>
  </si>
  <si>
    <t>Soziale Verwaltung (Sozialamt, Wohnungsamt, Gesundheitsamt)</t>
  </si>
  <si>
    <t>Arbeitsagentur / Job-Center / Arbeitsgemeinschaft (ARGE)</t>
  </si>
  <si>
    <t>Straßenverkehrsbehörde / Führerscheinstelle</t>
  </si>
  <si>
    <t xml:space="preserve">Justizbehörden / Bewährungshilfe </t>
  </si>
  <si>
    <t>Kosten- / Leistungsträger</t>
  </si>
  <si>
    <t>Verzogen</t>
  </si>
  <si>
    <t>Sucht(mittel)problematik am Betreuungsende *</t>
  </si>
  <si>
    <t>Auszubildender</t>
  </si>
  <si>
    <t>Arbeiter / Angestellter / Beamte</t>
  </si>
  <si>
    <t>Selbständiger / Freiberufler</t>
  </si>
  <si>
    <t>Sonstige Erwerbspersonen (Z.B. Wehrdienst, Elternzeit, mithelfende Familienangehörige)</t>
  </si>
  <si>
    <t>In beruflicher Rehabilitation (Leistungen zur Teilhabe am Arbeitsleben)</t>
  </si>
  <si>
    <t>Arbeitslos nach SGB III (Bezug von ALG I)</t>
  </si>
  <si>
    <t>Arbeitslos nach SGB II (Bezug von ALG II)</t>
  </si>
  <si>
    <t>Schüler / Student</t>
  </si>
  <si>
    <t xml:space="preserve">Hausfrau / Hausmann  </t>
  </si>
  <si>
    <t>Rentner / Pensionär</t>
  </si>
  <si>
    <t>Sonstige Nichterwerbspersonen (z.B. SGB XII)</t>
  </si>
  <si>
    <t>Selbsthilfegruppe</t>
  </si>
  <si>
    <t>Ambulant Betreutes Wohnen</t>
  </si>
  <si>
    <t xml:space="preserve">Adaptionseinrichtung </t>
  </si>
  <si>
    <t xml:space="preserve">Sozialpsychiatrischer Dienst </t>
  </si>
  <si>
    <t>Kosten-, Leistungsträger</t>
  </si>
  <si>
    <t>Adaptionseinrichtung</t>
  </si>
  <si>
    <r>
      <t xml:space="preserve">F0:   </t>
    </r>
    <r>
      <rPr>
        <sz val="7"/>
        <rFont val="Arial"/>
        <family val="2"/>
      </rPr>
      <t>Organische, einschl. symptomatische psychische Störungen</t>
    </r>
  </si>
  <si>
    <r>
      <t xml:space="preserve">F2:   </t>
    </r>
    <r>
      <rPr>
        <sz val="7"/>
        <rFont val="Arial"/>
        <family val="2"/>
      </rPr>
      <t>Schizophrenie, schizotype und wahnhafte Störungen</t>
    </r>
  </si>
  <si>
    <r>
      <t xml:space="preserve">F3:   </t>
    </r>
    <r>
      <rPr>
        <sz val="7"/>
        <rFont val="Arial"/>
        <family val="2"/>
      </rPr>
      <t xml:space="preserve">Affektive Störungen </t>
    </r>
  </si>
  <si>
    <t>*** Verhaltens- und emotionale Störungen mit Beginn in der Kindheit und Jugend</t>
  </si>
  <si>
    <r>
      <t xml:space="preserve">A - E und H - Z:  </t>
    </r>
    <r>
      <rPr>
        <sz val="7"/>
        <rFont val="Arial"/>
        <family val="2"/>
      </rPr>
      <t xml:space="preserve"> Andere Diagnosen</t>
    </r>
  </si>
  <si>
    <r>
      <t xml:space="preserve">F4:   </t>
    </r>
    <r>
      <rPr>
        <sz val="7"/>
        <rFont val="Arial"/>
        <family val="2"/>
      </rPr>
      <t>Neurotische, Belastungs- und somatoforme Störungen</t>
    </r>
  </si>
  <si>
    <r>
      <t xml:space="preserve">F5:   </t>
    </r>
    <r>
      <rPr>
        <sz val="7"/>
        <rFont val="Arial"/>
        <family val="2"/>
      </rPr>
      <t>Verhaltensauffälligkeiten mit körperl. Störungen/Faktoren *</t>
    </r>
  </si>
  <si>
    <r>
      <t xml:space="preserve">F6:   </t>
    </r>
    <r>
      <rPr>
        <sz val="7"/>
        <rFont val="Arial"/>
        <family val="2"/>
      </rPr>
      <t>Persönlichkeits- und Verhaltensstörungen **</t>
    </r>
  </si>
  <si>
    <r>
      <t xml:space="preserve">G0 - G9:  </t>
    </r>
    <r>
      <rPr>
        <sz val="7"/>
        <rFont val="Arial"/>
        <family val="2"/>
      </rPr>
      <t>Krankheiten des Nervensystems</t>
    </r>
  </si>
  <si>
    <r>
      <t xml:space="preserve">F7 - F9:   </t>
    </r>
    <r>
      <rPr>
        <sz val="7"/>
        <rFont val="Arial"/>
        <family val="2"/>
      </rPr>
      <t>Intelligenzminderung, Entwicklungsstörungen und  ***</t>
    </r>
  </si>
  <si>
    <t>*  ohne F50 (Essstörungen)</t>
  </si>
  <si>
    <t>** ohne F63 (Pathologisches Spielen)</t>
  </si>
  <si>
    <r>
      <t>Anzahl der</t>
    </r>
    <r>
      <rPr>
        <b/>
        <sz val="9"/>
        <rFont val="Arial"/>
        <family val="2"/>
      </rPr>
      <t xml:space="preserve"> Einmalkontakte ohne</t>
    </r>
    <r>
      <rPr>
        <sz val="9"/>
        <rFont val="Arial"/>
        <family val="2"/>
      </rPr>
      <t xml:space="preserve"> dokumentierten Kerndatensatz (z.B. Clearingkontakte)</t>
    </r>
  </si>
  <si>
    <r>
      <t xml:space="preserve">Anzahl der </t>
    </r>
    <r>
      <rPr>
        <b/>
        <sz val="9"/>
        <rFont val="Arial"/>
        <family val="2"/>
      </rPr>
      <t>Betreuungen mit mehr als einem Kontakt ohne</t>
    </r>
    <r>
      <rPr>
        <sz val="9"/>
        <rFont val="Arial"/>
        <family val="2"/>
      </rPr>
      <t xml:space="preserve"> dokumentierten Kerndatensatz (z.B. Verweigerer)</t>
    </r>
  </si>
  <si>
    <t xml:space="preserve">15-18 </t>
  </si>
  <si>
    <t>28-34</t>
  </si>
  <si>
    <t>1 bis unter 3 Monate</t>
  </si>
  <si>
    <t>3 bis unter 6 Monate</t>
  </si>
  <si>
    <t>6 bis unter 12 Monate</t>
  </si>
  <si>
    <t>12 Monate und mehr</t>
  </si>
  <si>
    <t>* nur wahrgenommene klientenbezogene Kontakte</t>
  </si>
  <si>
    <t>Suchtberatungs-/-behandlungsstelle, Fachambulanz</t>
  </si>
  <si>
    <t>Soziale Verwaltung (Sozial-, Wohnungs-, Gesundheitsamt)</t>
  </si>
  <si>
    <t>Teilstationäre Einrichtung der Sozialtherapie (Tagesstätte)</t>
  </si>
  <si>
    <t>In beruflicher Rehabilitation</t>
  </si>
  <si>
    <t>Erwerbssituation am Ende</t>
  </si>
  <si>
    <t>Sonstige Erwerbspersonen (Wehrdienst, Elternzeit)</t>
  </si>
  <si>
    <t>Bei Angehörigen, Freunden, Verwandten</t>
  </si>
  <si>
    <t>Fachklinik, Rehaeinrichtung</t>
  </si>
  <si>
    <t>(Übergangs-)Wohnheim</t>
  </si>
  <si>
    <t>Notunterkunft / Einrichtung der Wohnungslosenhilfe</t>
  </si>
  <si>
    <t>Wohnsituation zu Beginn</t>
  </si>
  <si>
    <t>Wohnsituation am Ende</t>
  </si>
  <si>
    <t>Erwerbssituation zu Beginn</t>
  </si>
  <si>
    <t xml:space="preserve">Arbeitsagentur / ARGE / Job-Center </t>
  </si>
  <si>
    <t>3. Beratung</t>
  </si>
  <si>
    <t>5. Vermittlung</t>
  </si>
  <si>
    <t>7. Betreuung und Begleitung</t>
  </si>
  <si>
    <t>8. Unsystematische Betreuung</t>
  </si>
  <si>
    <t>10. Krisenintervention / Akuthilfe</t>
  </si>
  <si>
    <t>ja</t>
  </si>
  <si>
    <t>nein</t>
  </si>
  <si>
    <t>Beratungs-/Behandlungsstelle, Fachambulanz</t>
  </si>
  <si>
    <t>Andere Beratungsdienste (z.B. Schuldnerberatung)</t>
  </si>
  <si>
    <t>Dauer der Betreuung in Monaten *</t>
  </si>
  <si>
    <t>* nur für beendete Betreuungen</t>
  </si>
  <si>
    <t>Sonst. Erwerbspersonen (Wehrdienst, Elternzeit etc.)</t>
  </si>
  <si>
    <t>Niedrigschwellige Einrichtung (Streetwork, Konsumraum etc.)</t>
  </si>
  <si>
    <t>Stationäre Einrichtung der Sozialtherapie (Wohnheim)</t>
  </si>
  <si>
    <t>Beratung / Behandlung im Straf-/Maßregelvollzug</t>
  </si>
  <si>
    <r>
      <t>Ambulante Rehabilitation</t>
    </r>
    <r>
      <rPr>
        <sz val="8"/>
        <rFont val="Arial"/>
        <family val="2"/>
      </rPr>
      <t xml:space="preserve"> </t>
    </r>
    <r>
      <rPr>
        <sz val="8"/>
        <color indexed="12"/>
        <rFont val="Arial"/>
        <family val="2"/>
      </rPr>
      <t xml:space="preserve">(bitte </t>
    </r>
    <r>
      <rPr>
        <u val="single"/>
        <sz val="8"/>
        <color indexed="12"/>
        <rFont val="Arial"/>
        <family val="2"/>
      </rPr>
      <t>nur die vom bezirksbezuschussten</t>
    </r>
    <r>
      <rPr>
        <sz val="8"/>
        <color indexed="12"/>
        <rFont val="Arial"/>
        <family val="2"/>
      </rPr>
      <t xml:space="preserve"> Personal tatsächlich erbrachten Stunden eintragen)</t>
    </r>
  </si>
  <si>
    <t>1. Clearing / Kurzberatung</t>
  </si>
  <si>
    <t>Verhaltensauffälligkeiten in Verbindung mit körperlichen Störungen</t>
  </si>
  <si>
    <t>Medizinische Notfallhilfe</t>
  </si>
  <si>
    <t xml:space="preserve">Substitutionsbehandlung (Mittelvergabe)   </t>
  </si>
  <si>
    <t xml:space="preserve">Psychosoziale Begleitbetreuung bei Substitution   </t>
  </si>
  <si>
    <t>Sonstige medizinische Maßnahmen</t>
  </si>
  <si>
    <t>Entzug / Entgiftung</t>
  </si>
  <si>
    <t>Ambulante Beratung</t>
  </si>
  <si>
    <t>Kombinationstherapie (Rehabilitation)</t>
  </si>
  <si>
    <t>Adaptionsbehandlung</t>
  </si>
  <si>
    <t xml:space="preserve">Ambulante sozialtherapeutische Maßnahmen  </t>
  </si>
  <si>
    <t xml:space="preserve">Teilstationäre sozialtherapeutische Maßnahmen  </t>
  </si>
  <si>
    <t>Stationäre sozialtherapeutische Maßnahmen</t>
  </si>
  <si>
    <t>Psychiatrische Behandlung</t>
  </si>
  <si>
    <t>Psychotherapeutische Behandlung</t>
  </si>
  <si>
    <t>Sonstige Maßnahmen</t>
  </si>
  <si>
    <t>Teilstationäre Rehabilitation</t>
  </si>
  <si>
    <t>Stationäre Rehabilitation</t>
  </si>
  <si>
    <t>Sonstige Anmerkungen:</t>
  </si>
  <si>
    <t>Differenz Soll - Ist   (in Stunden)</t>
  </si>
  <si>
    <r>
      <t xml:space="preserve">12. Fallbesprechung </t>
    </r>
    <r>
      <rPr>
        <i/>
        <sz val="8"/>
        <color indexed="12"/>
        <rFont val="Arial"/>
        <family val="2"/>
      </rPr>
      <t>(gilt nur für die tatsächlich an der Fallbesprechung teilnehmende MA)</t>
    </r>
  </si>
  <si>
    <t>13. klientenbezogene Vernetzung</t>
  </si>
  <si>
    <r>
      <t>8. Haupt-Suchtdiagnosen nach ICD 10</t>
    </r>
    <r>
      <rPr>
        <b/>
        <sz val="10"/>
        <rFont val="Arial"/>
        <family val="2"/>
      </rPr>
      <t xml:space="preserve"> </t>
    </r>
    <r>
      <rPr>
        <i/>
        <sz val="8"/>
        <color indexed="12"/>
        <rFont val="Arial"/>
        <family val="2"/>
      </rPr>
      <t>(Basis: alle Betreuungen von Klienten mit eigener Suchtsymptomatik)</t>
    </r>
  </si>
  <si>
    <t>12. Exemplarische Leistungen (Stundenkontingente)</t>
  </si>
  <si>
    <r>
      <t xml:space="preserve">** </t>
    </r>
    <r>
      <rPr>
        <b/>
        <i/>
        <sz val="8"/>
        <color indexed="12"/>
        <rFont val="Arial"/>
        <family val="2"/>
      </rPr>
      <t xml:space="preserve">inklusive </t>
    </r>
    <r>
      <rPr>
        <i/>
        <sz val="8"/>
        <color indexed="12"/>
        <rFont val="Arial"/>
        <family val="2"/>
      </rPr>
      <t xml:space="preserve">mit Kerndatensatz dokumentierte </t>
    </r>
    <r>
      <rPr>
        <b/>
        <i/>
        <sz val="8"/>
        <color indexed="12"/>
        <rFont val="Arial"/>
        <family val="2"/>
      </rPr>
      <t>Einmalkontakte</t>
    </r>
  </si>
  <si>
    <r>
      <t xml:space="preserve">Anzahl der am Jahresende </t>
    </r>
    <r>
      <rPr>
        <b/>
        <sz val="9"/>
        <rFont val="Arial"/>
        <family val="2"/>
      </rPr>
      <t xml:space="preserve">noch nicht beendeten Betreuungen </t>
    </r>
    <r>
      <rPr>
        <sz val="9"/>
        <rFont val="Arial"/>
        <family val="2"/>
      </rPr>
      <t>(mit dokumentiertem Kerndatensatz) **</t>
    </r>
  </si>
  <si>
    <r>
      <t xml:space="preserve">Anzahl der im Erhebungsjahr </t>
    </r>
    <r>
      <rPr>
        <b/>
        <sz val="9"/>
        <rFont val="Arial"/>
        <family val="2"/>
      </rPr>
      <t>beendeten Betreuungen</t>
    </r>
    <r>
      <rPr>
        <sz val="9"/>
        <rFont val="Arial"/>
        <family val="2"/>
      </rPr>
      <t xml:space="preserve"> (mit dokumentiertem Kerndatensatz) **</t>
    </r>
  </si>
  <si>
    <r>
      <t xml:space="preserve">Gesamtzahl der Betreuungen im Erhebungsjahr </t>
    </r>
    <r>
      <rPr>
        <sz val="9"/>
        <rFont val="Arial"/>
        <family val="2"/>
      </rPr>
      <t>(mit dokumentiertem Kerndatensatz) **</t>
    </r>
  </si>
  <si>
    <r>
      <t xml:space="preserve">davon Anzahl der </t>
    </r>
    <r>
      <rPr>
        <b/>
        <sz val="9"/>
        <rFont val="Arial"/>
        <family val="2"/>
      </rPr>
      <t>psychosozialen Begleitbetreuungen</t>
    </r>
    <r>
      <rPr>
        <sz val="9"/>
        <rFont val="Arial"/>
        <family val="2"/>
      </rPr>
      <t xml:space="preserve"> von substituierten opiatabhängigen Klienten **</t>
    </r>
  </si>
  <si>
    <t xml:space="preserve"> - ohne Eingliederungsvereinbarung</t>
  </si>
  <si>
    <t xml:space="preserve"> - mit Eingliederungsvereinbarung</t>
  </si>
  <si>
    <t>Niedrigschwellige Einrichtung (Notschlafstelle etc.)</t>
  </si>
  <si>
    <t>interner / externer Sozialdienst einer JVA / Maßregelvollzug</t>
  </si>
  <si>
    <t>Andere Beratungsdienste (z.B. Familien-, Erziehungsberatung)</t>
  </si>
  <si>
    <t>Ehemaliges Jugoslawien *</t>
  </si>
  <si>
    <t>* Kroatien, Serbien (inkl. Kosovo), Mazedonien, Bosnien-Herzegowina, Montenegro</t>
  </si>
  <si>
    <t>keine ICD-10-Diagnose</t>
  </si>
  <si>
    <t>*  nur für beendete Betreungen mit Weitervermittlung (Mehrfachnennungen möglich)</t>
  </si>
  <si>
    <t>*  nur für Betreuungen von Klienten mit eigener Suchtproblematik</t>
  </si>
  <si>
    <r>
      <t>Ambulante Rehabilitation</t>
    </r>
    <r>
      <rPr>
        <sz val="8"/>
        <rFont val="Arial"/>
        <family val="2"/>
      </rPr>
      <t xml:space="preserve"> </t>
    </r>
    <r>
      <rPr>
        <sz val="8"/>
        <color indexed="12"/>
        <rFont val="Arial"/>
        <family val="2"/>
      </rPr>
      <t xml:space="preserve">(bitte </t>
    </r>
    <r>
      <rPr>
        <u val="single"/>
        <sz val="8"/>
        <color indexed="12"/>
        <rFont val="Arial"/>
        <family val="2"/>
      </rPr>
      <t>nur die vom nicht bezirksbezuschussten</t>
    </r>
    <r>
      <rPr>
        <sz val="8"/>
        <color indexed="12"/>
        <rFont val="Arial"/>
        <family val="2"/>
      </rPr>
      <t xml:space="preserve"> Personal tatsächlich erbrachten Stunden eintragen)</t>
    </r>
  </si>
  <si>
    <t>Wenn Migrationshintergrund, Beratungssprache</t>
  </si>
  <si>
    <t>Migrationshintergrund</t>
  </si>
  <si>
    <t>ja, selbst migriert</t>
  </si>
  <si>
    <t>ja, als Kind von Migranten geboren</t>
  </si>
  <si>
    <t>Beratung in deutscher Sprache möglich</t>
  </si>
  <si>
    <t>Beratung in deutscher Sprache nicht möglich</t>
  </si>
  <si>
    <r>
      <t>Gesam</t>
    </r>
    <r>
      <rPr>
        <sz val="9"/>
        <rFont val="Arial"/>
        <family val="2"/>
      </rPr>
      <t>t (weitervermittelte Klienten)</t>
    </r>
  </si>
  <si>
    <t>gesamt</t>
  </si>
  <si>
    <t>pro Vollzeitfachkraft</t>
  </si>
  <si>
    <t>11. Aufsuchende Tätigkeit</t>
  </si>
  <si>
    <t xml:space="preserve">  - davon mit riskantem Konsum</t>
  </si>
  <si>
    <t>Gesamt suchtbezogene Hauptdiagnosen</t>
  </si>
  <si>
    <t xml:space="preserve">keine suchtbezogene Hauptdiagnose (F10 - F19, F50, F63) </t>
  </si>
  <si>
    <t xml:space="preserve">  - davon sonstige Gründe</t>
  </si>
  <si>
    <t>riskanter Konsum</t>
  </si>
  <si>
    <r>
      <t xml:space="preserve">9. Riskanter Konsum und Diagnosen nach ICD 10 </t>
    </r>
    <r>
      <rPr>
        <i/>
        <sz val="8"/>
        <color indexed="12"/>
        <rFont val="Arial"/>
        <family val="2"/>
      </rPr>
      <t>(Basis: alle Betreuungen von Klienten mit eigener Suchtsymptomatik, bei weiteren (psychischen) Störungen: alle Betreuungen, Mehrfachnennungen möglich)</t>
    </r>
  </si>
  <si>
    <t>Weitere (psychische) Störungen (ICD-10-Diagnosen)</t>
  </si>
  <si>
    <t>ICD-10-Diagnosen</t>
  </si>
  <si>
    <t>Gewichtung *</t>
  </si>
  <si>
    <t>* Code:</t>
  </si>
  <si>
    <r>
      <t>3. Zielgruppe</t>
    </r>
    <r>
      <rPr>
        <i/>
        <sz val="8"/>
        <color indexed="12"/>
        <rFont val="Arial"/>
        <family val="2"/>
      </rPr>
      <t xml:space="preserve"> (bitte in jeder Zeile einen Kodierung (0 bis 3) vornehmen</t>
    </r>
  </si>
  <si>
    <t>Menschen mit sonstigen Beeinträchtigungen/ Behinderungen</t>
  </si>
  <si>
    <t>valide*</t>
  </si>
  <si>
    <t>*  in Bezug auf suchtbezogene Hauptdiagnosen</t>
  </si>
  <si>
    <t>unbekannt</t>
  </si>
  <si>
    <t>Standardisierter Sachbericht 2008 für die Suchtberatungsstellen in Bayern</t>
  </si>
  <si>
    <t xml:space="preserve">  - davon mit der Diagnose Polytoxikomanie (F19.2)</t>
  </si>
  <si>
    <t xml:space="preserve">F19 Andere psychotrope Substanzen ** </t>
  </si>
  <si>
    <r>
      <t xml:space="preserve">Wahrgenommene telefonische Kontakte </t>
    </r>
    <r>
      <rPr>
        <b/>
        <sz val="9"/>
        <rFont val="Arial"/>
        <family val="2"/>
      </rPr>
      <t>(optional)</t>
    </r>
  </si>
  <si>
    <r>
      <t xml:space="preserve">Wahrgenommene persönliche Kontakte </t>
    </r>
    <r>
      <rPr>
        <b/>
        <sz val="9"/>
        <rFont val="Arial"/>
        <family val="2"/>
      </rPr>
      <t>(optional)</t>
    </r>
  </si>
  <si>
    <r>
      <t xml:space="preserve">Schriftliche Kontakte / Kontakte per E-Mail </t>
    </r>
    <r>
      <rPr>
        <b/>
        <sz val="9"/>
        <rFont val="Arial"/>
        <family val="2"/>
      </rPr>
      <t>(optional)</t>
    </r>
  </si>
  <si>
    <r>
      <t>Abgesagte/ausgefallene vereinbarte persönliche Kontakte</t>
    </r>
    <r>
      <rPr>
        <b/>
        <sz val="9"/>
        <rFont val="Arial"/>
        <family val="2"/>
      </rPr>
      <t xml:space="preserve"> (optional)</t>
    </r>
  </si>
  <si>
    <t>**  ohne Polytoxikomanie - siehe dazu Zelle N 118</t>
  </si>
  <si>
    <t>Gesamt substanzbezogene Hauptdiagnosen</t>
  </si>
  <si>
    <r>
      <t>10. Verlauf</t>
    </r>
    <r>
      <rPr>
        <b/>
        <sz val="10"/>
        <rFont val="Arial"/>
        <family val="2"/>
      </rPr>
      <t xml:space="preserve"> </t>
    </r>
    <r>
      <rPr>
        <sz val="8"/>
        <color indexed="10"/>
        <rFont val="Arial"/>
        <family val="2"/>
      </rPr>
      <t xml:space="preserve"> </t>
    </r>
    <r>
      <rPr>
        <sz val="8"/>
        <color indexed="12"/>
        <rFont val="Arial"/>
        <family val="2"/>
      </rPr>
      <t>(Basis: Tabellen mit Bezug "zu Beginn" und "im Verlauf": Alle Betreuungen - vgl. Zelle OP 40, Tabellen mit Bezug "am Ende": alle beendeten Betreuungen - vgl. Zelle OP 39)</t>
    </r>
  </si>
  <si>
    <t>* interne und externe Maßnahmen, Mehrfachnennungen möglich</t>
  </si>
  <si>
    <t>Durchgeführte Maßnahmen im Verlauf (1) *</t>
  </si>
  <si>
    <t>Durchgeführte Maßnahmen im Verlauf (2) *</t>
  </si>
  <si>
    <t>Art der Vermittlung (1)</t>
  </si>
  <si>
    <t>Art der Vermittlung (2)</t>
  </si>
  <si>
    <t>Erfolgreich (bei Substanzproblematik = abstinent)</t>
  </si>
  <si>
    <r>
      <t>11. Stand bei Betreuungsende</t>
    </r>
    <r>
      <rPr>
        <b/>
        <sz val="10"/>
        <rFont val="Arial"/>
        <family val="2"/>
      </rPr>
      <t xml:space="preserve"> </t>
    </r>
    <r>
      <rPr>
        <sz val="8"/>
        <color indexed="10"/>
        <rFont val="Arial"/>
        <family val="2"/>
      </rPr>
      <t xml:space="preserve"> </t>
    </r>
    <r>
      <rPr>
        <sz val="8"/>
        <color indexed="12"/>
        <rFont val="Arial"/>
        <family val="2"/>
      </rPr>
      <t>(Basis: Alle beendeten Betreuungen - vgl. Zelle OP 39, bei der Sucht(mittel)problematik nur beendete Betreuungen mit eigener Suchtproblematik - vgl. Zelle KL 39)</t>
    </r>
  </si>
  <si>
    <t>Soziale Verwaltung (Sozialamt, Wohnungsamt, Gesundheitsamt etc.)</t>
  </si>
  <si>
    <t>Weitervermittlung in / zu *</t>
  </si>
  <si>
    <t>Anzahl der Kontakte (während der gesamten Betreuung) *</t>
  </si>
  <si>
    <r>
      <t xml:space="preserve">2. Sekundärprävention </t>
    </r>
    <r>
      <rPr>
        <i/>
        <sz val="8"/>
        <color indexed="12"/>
        <rFont val="Arial"/>
        <family val="2"/>
      </rPr>
      <t xml:space="preserve"> (bitte die tatsächlich erbrachten Stunden in 0,25 Einheiten eintragen)</t>
    </r>
  </si>
  <si>
    <r>
      <t xml:space="preserve">4. Spezifische Einzelinterventionen  </t>
    </r>
    <r>
      <rPr>
        <i/>
        <sz val="8"/>
        <color indexed="12"/>
        <rFont val="Arial"/>
        <family val="2"/>
      </rPr>
      <t>(bitte die tatsächlich erbrachten Stunden in 0,25 Einheiten eintragen)</t>
    </r>
  </si>
  <si>
    <r>
      <t xml:space="preserve">6. Indikative Gruppen </t>
    </r>
    <r>
      <rPr>
        <i/>
        <sz val="8"/>
        <color indexed="12"/>
        <rFont val="Arial"/>
        <family val="2"/>
      </rPr>
      <t>(bitte die tatsächlich erbrachten Stunden in 0,25 Einheiten eintragen)</t>
    </r>
  </si>
  <si>
    <r>
      <t>9. Psychosoziale Begleitung von Substituierten</t>
    </r>
    <r>
      <rPr>
        <i/>
        <sz val="8"/>
        <color indexed="12"/>
        <rFont val="Arial"/>
        <family val="2"/>
      </rPr>
      <t xml:space="preserve"> (bitte die tatsächlich erbrachten Stunden in 0,25 Einheiten eintragen)</t>
    </r>
  </si>
  <si>
    <t>Sollstundenzahl nach Reduzierung</t>
  </si>
  <si>
    <r>
      <t xml:space="preserve">Stundenkontigent pro Vollzeitstelle </t>
    </r>
    <r>
      <rPr>
        <sz val="8"/>
        <rFont val="Arial"/>
        <family val="2"/>
      </rPr>
      <t>(70% von 1578 Stunden für direkte Leistungen)</t>
    </r>
  </si>
  <si>
    <r>
      <t xml:space="preserve">Sollstundenreduzierung </t>
    </r>
    <r>
      <rPr>
        <sz val="8"/>
        <color indexed="12"/>
        <rFont val="Arial"/>
        <family val="2"/>
      </rPr>
      <t>(bitte rechts die Anzahl der Stunden und unten die Gründe eintragen )</t>
    </r>
  </si>
  <si>
    <t>Sollstellenzahl nach Reduzierung</t>
  </si>
  <si>
    <t>Stellen</t>
  </si>
  <si>
    <t>Differenz Soll - Ist   (in Stellen)</t>
  </si>
  <si>
    <t>Differenz Soll - Ist   (in Prozent der Stunden)</t>
  </si>
  <si>
    <r>
      <t>6. Soziodemographische Daten</t>
    </r>
    <r>
      <rPr>
        <b/>
        <sz val="10"/>
        <rFont val="Arial"/>
        <family val="2"/>
      </rPr>
      <t xml:space="preserve"> </t>
    </r>
    <r>
      <rPr>
        <i/>
        <sz val="8"/>
        <color indexed="12"/>
        <rFont val="Arial"/>
        <family val="2"/>
      </rPr>
      <t>(Basis: Personen - letzte Betreuung im Erhebungszeitraum = Zelle OP 37)</t>
    </r>
  </si>
  <si>
    <r>
      <t>7. Vermittlung der Klienten an die Beratungsstelle</t>
    </r>
    <r>
      <rPr>
        <b/>
        <sz val="10"/>
        <rFont val="Arial"/>
        <family val="2"/>
      </rPr>
      <t xml:space="preserve"> </t>
    </r>
    <r>
      <rPr>
        <i/>
        <sz val="8"/>
        <color indexed="12"/>
        <rFont val="Arial"/>
        <family val="2"/>
      </rPr>
      <t xml:space="preserve">(Basis: alle Betreuungen im Erhebungszeitraum) </t>
    </r>
  </si>
  <si>
    <t xml:space="preserve"> Endversion vom 03.10.07</t>
  </si>
  <si>
    <t>4. Klienten und Betreuungen im Erhebungsjahr 2008</t>
  </si>
  <si>
    <t>Spezifizierung der Klientel im Erhebungsjahr 2008</t>
  </si>
  <si>
    <t>5. Klientenbezogene Kontakte im Erhebungsjahr 2008 (inklusive Angehörige)</t>
  </si>
  <si>
    <t>Soll-Stellenzahl laut Zielvereinbarung 2008</t>
  </si>
  <si>
    <t>Soll-Stundenzahl laut Zielvereinbarung 2008</t>
  </si>
  <si>
    <t>Ist-Stundenzahl laut Auswertung 2008</t>
  </si>
  <si>
    <t>Ist-Stellenzahl laut Auswertung 2008</t>
  </si>
</sst>
</file>

<file path=xl/styles.xml><?xml version="1.0" encoding="utf-8"?>
<styleSheet xmlns="http://schemas.openxmlformats.org/spreadsheetml/2006/main">
  <numFmts count="2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 &quot;€&quot;"/>
    <numFmt numFmtId="174" formatCode="0.0"/>
    <numFmt numFmtId="175" formatCode="mmm\ yyyy"/>
    <numFmt numFmtId="176" formatCode="&quot;Ja&quot;;&quot;Ja&quot;;&quot;Nein&quot;"/>
    <numFmt numFmtId="177" formatCode="&quot;Wahr&quot;;&quot;Wahr&quot;;&quot;Falsch&quot;"/>
    <numFmt numFmtId="178" formatCode="&quot;Ein&quot;;&quot;Ein&quot;;&quot;Aus&quot;"/>
    <numFmt numFmtId="179" formatCode="[$€-2]\ #,##0.00_);[Red]\([$€-2]\ #,##0.00\)"/>
    <numFmt numFmtId="180" formatCode="0.000"/>
  </numFmts>
  <fonts count="46">
    <font>
      <sz val="10"/>
      <name val="Arial"/>
      <family val="0"/>
    </font>
    <font>
      <u val="single"/>
      <sz val="10"/>
      <color indexed="36"/>
      <name val="Arial"/>
      <family val="0"/>
    </font>
    <font>
      <b/>
      <sz val="10"/>
      <name val="Arial"/>
      <family val="0"/>
    </font>
    <font>
      <u val="single"/>
      <sz val="10"/>
      <color indexed="12"/>
      <name val="Arial"/>
      <family val="0"/>
    </font>
    <font>
      <b/>
      <sz val="14"/>
      <name val="Arial"/>
      <family val="2"/>
    </font>
    <font>
      <b/>
      <sz val="9"/>
      <name val="Arial"/>
      <family val="2"/>
    </font>
    <font>
      <sz val="9"/>
      <name val="Arial"/>
      <family val="2"/>
    </font>
    <font>
      <i/>
      <sz val="8"/>
      <color indexed="10"/>
      <name val="Arial"/>
      <family val="2"/>
    </font>
    <font>
      <i/>
      <sz val="8"/>
      <name val="Arial"/>
      <family val="2"/>
    </font>
    <font>
      <b/>
      <sz val="9"/>
      <color indexed="8"/>
      <name val="Arial"/>
      <family val="2"/>
    </font>
    <font>
      <sz val="8"/>
      <name val="Arial"/>
      <family val="2"/>
    </font>
    <font>
      <b/>
      <sz val="9"/>
      <color indexed="10"/>
      <name val="Arial"/>
      <family val="2"/>
    </font>
    <font>
      <sz val="9"/>
      <color indexed="8"/>
      <name val="Arial"/>
      <family val="2"/>
    </font>
    <font>
      <sz val="10"/>
      <color indexed="10"/>
      <name val="Arial"/>
      <family val="2"/>
    </font>
    <font>
      <sz val="8"/>
      <name val="Tahoma"/>
      <family val="2"/>
    </font>
    <font>
      <sz val="8"/>
      <color indexed="10"/>
      <name val="Arial"/>
      <family val="2"/>
    </font>
    <font>
      <b/>
      <sz val="8"/>
      <name val="Arial"/>
      <family val="2"/>
    </font>
    <font>
      <i/>
      <sz val="8"/>
      <color indexed="12"/>
      <name val="Arial"/>
      <family val="2"/>
    </font>
    <font>
      <sz val="9"/>
      <color indexed="10"/>
      <name val="Arial"/>
      <family val="2"/>
    </font>
    <font>
      <sz val="8"/>
      <color indexed="12"/>
      <name val="Arial"/>
      <family val="2"/>
    </font>
    <font>
      <b/>
      <i/>
      <sz val="10"/>
      <color indexed="10"/>
      <name val="Arial"/>
      <family val="2"/>
    </font>
    <font>
      <b/>
      <sz val="10"/>
      <color indexed="12"/>
      <name val="Arial"/>
      <family val="2"/>
    </font>
    <font>
      <sz val="9"/>
      <color indexed="43"/>
      <name val="Arial"/>
      <family val="2"/>
    </font>
    <font>
      <sz val="7"/>
      <name val="Arial"/>
      <family val="2"/>
    </font>
    <font>
      <sz val="7"/>
      <color indexed="12"/>
      <name val="Arial"/>
      <family val="2"/>
    </font>
    <font>
      <b/>
      <i/>
      <sz val="8"/>
      <color indexed="12"/>
      <name val="Arial"/>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8"/>
      <color indexed="10"/>
      <name val="Arial"/>
      <family val="2"/>
    </font>
    <font>
      <sz val="8"/>
      <color indexed="9"/>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lightGray">
        <bgColor indexed="9"/>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thin"/>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5" fillId="20" borderId="1" applyNumberFormat="0" applyAlignment="0" applyProtection="0"/>
    <xf numFmtId="0" fontId="36" fillId="20" borderId="2" applyNumberFormat="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7" borderId="2" applyNumberFormat="0" applyAlignment="0" applyProtection="0"/>
    <xf numFmtId="0" fontId="41" fillId="0" borderId="3" applyNumberFormat="0" applyFill="0" applyAlignment="0" applyProtection="0"/>
    <xf numFmtId="0" fontId="40" fillId="0" borderId="0" applyNumberFormat="0" applyFill="0" applyBorder="0" applyAlignment="0" applyProtection="0"/>
    <xf numFmtId="0" fontId="2" fillId="21" borderId="4" applyNumberFormat="0" applyFont="0" applyBorder="0" applyAlignment="0">
      <protection/>
    </xf>
    <xf numFmtId="0" fontId="31" fillId="4" borderId="0" applyNumberFormat="0" applyBorder="0" applyAlignment="0" applyProtection="0"/>
    <xf numFmtId="0" fontId="3" fillId="0" borderId="0" applyNumberFormat="0" applyFill="0" applyBorder="0" applyAlignment="0" applyProtection="0"/>
    <xf numFmtId="0" fontId="33"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32" fillId="3" borderId="0" applyNumberFormat="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8" fillId="24" borderId="10" applyNumberFormat="0" applyAlignment="0" applyProtection="0"/>
  </cellStyleXfs>
  <cellXfs count="26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Fill="1" applyBorder="1" applyAlignment="1">
      <alignment vertical="top" wrapText="1"/>
    </xf>
    <xf numFmtId="0" fontId="0" fillId="0" borderId="0" xfId="0" applyFill="1" applyBorder="1" applyAlignment="1">
      <alignment vertical="top" wrapText="1"/>
    </xf>
    <xf numFmtId="0" fontId="6" fillId="0" borderId="0" xfId="0" applyFont="1" applyFill="1" applyAlignment="1">
      <alignment/>
    </xf>
    <xf numFmtId="0" fontId="5" fillId="22" borderId="11" xfId="0" applyFont="1" applyFill="1" applyBorder="1" applyAlignment="1">
      <alignment horizontal="center" vertical="center" wrapText="1"/>
    </xf>
    <xf numFmtId="172" fontId="5" fillId="22" borderId="11" xfId="0" applyNumberFormat="1" applyFont="1" applyFill="1" applyBorder="1" applyAlignment="1">
      <alignment/>
    </xf>
    <xf numFmtId="0" fontId="10" fillId="0" borderId="0" xfId="0" applyFont="1" applyAlignment="1">
      <alignment/>
    </xf>
    <xf numFmtId="0" fontId="9" fillId="0" borderId="0" xfId="0" applyFont="1" applyFill="1" applyBorder="1" applyAlignment="1">
      <alignment vertical="top"/>
    </xf>
    <xf numFmtId="0" fontId="6" fillId="23" borderId="11" xfId="0" applyFont="1" applyFill="1" applyBorder="1" applyAlignment="1">
      <alignment vertical="top" wrapText="1"/>
    </xf>
    <xf numFmtId="0" fontId="6" fillId="0" borderId="0" xfId="47" applyNumberFormat="1" applyFont="1" applyFill="1" applyBorder="1" applyAlignment="1">
      <alignment horizontal="right" vertical="center" wrapText="1"/>
      <protection/>
    </xf>
    <xf numFmtId="0" fontId="5" fillId="22" borderId="12" xfId="0" applyFont="1" applyFill="1" applyBorder="1" applyAlignment="1">
      <alignment horizontal="center" vertical="top" wrapText="1"/>
    </xf>
    <xf numFmtId="0" fontId="5" fillId="22" borderId="11" xfId="0" applyFont="1" applyFill="1" applyBorder="1" applyAlignment="1">
      <alignment horizontal="center" vertical="top" wrapText="1"/>
    </xf>
    <xf numFmtId="0" fontId="6" fillId="22" borderId="12" xfId="0" applyFont="1" applyFill="1" applyBorder="1" applyAlignment="1">
      <alignment horizontal="center" vertical="center" wrapText="1"/>
    </xf>
    <xf numFmtId="0" fontId="5" fillId="22" borderId="11" xfId="0" applyFont="1" applyFill="1" applyBorder="1" applyAlignment="1">
      <alignment horizontal="center" vertical="center"/>
    </xf>
    <xf numFmtId="172" fontId="5" fillId="22" borderId="11" xfId="0" applyNumberFormat="1" applyFont="1" applyFill="1" applyBorder="1" applyAlignment="1">
      <alignment vertical="top" wrapText="1"/>
    </xf>
    <xf numFmtId="0" fontId="5" fillId="22" borderId="13" xfId="0" applyFont="1" applyFill="1" applyBorder="1" applyAlignment="1">
      <alignment vertical="top" wrapText="1"/>
    </xf>
    <xf numFmtId="0" fontId="5" fillId="22" borderId="11" xfId="0" applyFont="1" applyFill="1" applyBorder="1" applyAlignment="1">
      <alignment/>
    </xf>
    <xf numFmtId="0" fontId="5" fillId="22" borderId="11" xfId="0" applyFont="1" applyFill="1" applyBorder="1" applyAlignment="1">
      <alignment horizontal="center"/>
    </xf>
    <xf numFmtId="0" fontId="5" fillId="22" borderId="11" xfId="0" applyFont="1" applyFill="1" applyBorder="1" applyAlignment="1">
      <alignment vertical="top" wrapText="1"/>
    </xf>
    <xf numFmtId="172" fontId="6" fillId="22" borderId="11" xfId="0" applyNumberFormat="1" applyFont="1" applyFill="1" applyBorder="1" applyAlignment="1">
      <alignment vertical="top" wrapText="1"/>
    </xf>
    <xf numFmtId="0" fontId="0" fillId="0" borderId="0" xfId="0" applyFont="1" applyAlignment="1">
      <alignment/>
    </xf>
    <xf numFmtId="0" fontId="0" fillId="0" borderId="0" xfId="0" applyFont="1" applyAlignment="1">
      <alignment/>
    </xf>
    <xf numFmtId="0" fontId="7" fillId="0" borderId="0" xfId="0" applyFont="1" applyFill="1" applyBorder="1" applyAlignment="1">
      <alignment vertical="top"/>
    </xf>
    <xf numFmtId="0" fontId="0" fillId="0" borderId="14" xfId="0" applyBorder="1" applyAlignment="1">
      <alignment/>
    </xf>
    <xf numFmtId="0" fontId="0" fillId="0" borderId="0" xfId="0" applyAlignment="1">
      <alignment/>
    </xf>
    <xf numFmtId="0" fontId="5" fillId="22" borderId="12" xfId="0" applyFont="1" applyFill="1" applyBorder="1" applyAlignment="1">
      <alignment horizontal="center" vertical="center" wrapText="1"/>
    </xf>
    <xf numFmtId="0" fontId="5" fillId="22" borderId="15" xfId="0" applyFont="1" applyFill="1" applyBorder="1" applyAlignment="1">
      <alignment vertical="top" wrapText="1"/>
    </xf>
    <xf numFmtId="0" fontId="8" fillId="0" borderId="0" xfId="0" applyFont="1" applyFill="1" applyBorder="1" applyAlignment="1">
      <alignment vertical="top"/>
    </xf>
    <xf numFmtId="0" fontId="0" fillId="0" borderId="0" xfId="0" applyBorder="1" applyAlignment="1">
      <alignment/>
    </xf>
    <xf numFmtId="0" fontId="0" fillId="0" borderId="0" xfId="0" applyFill="1" applyBorder="1" applyAlignment="1">
      <alignment/>
    </xf>
    <xf numFmtId="172" fontId="5" fillId="0" borderId="0" xfId="0" applyNumberFormat="1" applyFont="1" applyFill="1" applyBorder="1" applyAlignment="1">
      <alignment vertical="top" wrapText="1"/>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vertical="top" wrapText="1"/>
    </xf>
    <xf numFmtId="172" fontId="6" fillId="0" borderId="0" xfId="0" applyNumberFormat="1"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xf>
    <xf numFmtId="2" fontId="10" fillId="22" borderId="11" xfId="0" applyNumberFormat="1" applyFont="1" applyFill="1" applyBorder="1" applyAlignment="1">
      <alignment horizontal="center"/>
    </xf>
    <xf numFmtId="2" fontId="16" fillId="22" borderId="11" xfId="0" applyNumberFormat="1" applyFont="1" applyFill="1" applyBorder="1" applyAlignment="1">
      <alignment horizontal="right"/>
    </xf>
    <xf numFmtId="0" fontId="17" fillId="0" borderId="0" xfId="0" applyFont="1" applyFill="1" applyBorder="1" applyAlignment="1">
      <alignment vertical="top"/>
    </xf>
    <xf numFmtId="0" fontId="13" fillId="0" borderId="0" xfId="0" applyFont="1" applyAlignment="1">
      <alignment/>
    </xf>
    <xf numFmtId="0" fontId="18" fillId="0" borderId="0" xfId="0" applyFont="1" applyAlignment="1">
      <alignment/>
    </xf>
    <xf numFmtId="0" fontId="13" fillId="0" borderId="0" xfId="0" applyFont="1" applyAlignment="1">
      <alignment/>
    </xf>
    <xf numFmtId="0" fontId="6" fillId="4" borderId="11" xfId="0" applyFont="1" applyFill="1" applyBorder="1" applyAlignment="1" applyProtection="1">
      <alignment vertical="top" wrapText="1"/>
      <protection locked="0"/>
    </xf>
    <xf numFmtId="0" fontId="6" fillId="4" borderId="12" xfId="0" applyFont="1" applyFill="1" applyBorder="1" applyAlignment="1" applyProtection="1">
      <alignment vertical="top" wrapText="1"/>
      <protection locked="0"/>
    </xf>
    <xf numFmtId="0" fontId="6" fillId="4" borderId="15" xfId="0" applyFont="1" applyFill="1" applyBorder="1" applyAlignment="1" applyProtection="1">
      <alignment vertical="top" wrapText="1"/>
      <protection locked="0"/>
    </xf>
    <xf numFmtId="0" fontId="6" fillId="4" borderId="11" xfId="47" applyNumberFormat="1" applyFont="1" applyFill="1" applyBorder="1" applyAlignment="1" applyProtection="1">
      <alignment horizontal="right" vertical="center" wrapText="1"/>
      <protection locked="0"/>
    </xf>
    <xf numFmtId="0" fontId="5" fillId="10" borderId="11" xfId="0" applyFont="1" applyFill="1" applyBorder="1" applyAlignment="1" applyProtection="1">
      <alignment/>
      <protection locked="0"/>
    </xf>
    <xf numFmtId="0" fontId="6" fillId="4" borderId="13" xfId="0" applyFont="1" applyFill="1" applyBorder="1" applyAlignment="1" applyProtection="1">
      <alignment vertical="top" wrapText="1"/>
      <protection locked="0"/>
    </xf>
    <xf numFmtId="2" fontId="16" fillId="4" borderId="11" xfId="0" applyNumberFormat="1" applyFont="1" applyFill="1" applyBorder="1" applyAlignment="1" applyProtection="1">
      <alignment horizontal="right"/>
      <protection locked="0"/>
    </xf>
    <xf numFmtId="0" fontId="20" fillId="0" borderId="0" xfId="0" applyFont="1" applyAlignment="1">
      <alignment/>
    </xf>
    <xf numFmtId="0" fontId="17" fillId="0" borderId="0" xfId="0" applyFont="1" applyAlignment="1">
      <alignment/>
    </xf>
    <xf numFmtId="0" fontId="22" fillId="22" borderId="11" xfId="0" applyNumberFormat="1" applyFont="1" applyFill="1" applyBorder="1" applyAlignment="1">
      <alignment vertical="top" wrapText="1"/>
    </xf>
    <xf numFmtId="0" fontId="22" fillId="22" borderId="11" xfId="0" applyFont="1" applyFill="1" applyBorder="1" applyAlignment="1">
      <alignment/>
    </xf>
    <xf numFmtId="0" fontId="24" fillId="0" borderId="0" xfId="0" applyFont="1" applyAlignment="1">
      <alignment/>
    </xf>
    <xf numFmtId="172" fontId="6" fillId="22" borderId="13" xfId="0" applyNumberFormat="1" applyFont="1" applyFill="1" applyBorder="1" applyAlignment="1">
      <alignment vertical="top" wrapText="1"/>
    </xf>
    <xf numFmtId="0" fontId="6" fillId="4" borderId="16" xfId="0" applyFont="1" applyFill="1" applyBorder="1" applyAlignment="1" applyProtection="1">
      <alignment vertical="top" wrapText="1"/>
      <protection locked="0"/>
    </xf>
    <xf numFmtId="172" fontId="6" fillId="22" borderId="17" xfId="0" applyNumberFormat="1" applyFont="1" applyFill="1" applyBorder="1" applyAlignment="1">
      <alignment vertical="top" wrapText="1"/>
    </xf>
    <xf numFmtId="0" fontId="5" fillId="0" borderId="0" xfId="0" applyFont="1" applyFill="1" applyAlignment="1">
      <alignment/>
    </xf>
    <xf numFmtId="2" fontId="10" fillId="22" borderId="11" xfId="0" applyNumberFormat="1" applyFont="1" applyFill="1" applyBorder="1" applyAlignment="1">
      <alignment horizontal="center" vertical="top" wrapText="1"/>
    </xf>
    <xf numFmtId="2" fontId="10" fillId="22" borderId="13" xfId="0" applyNumberFormat="1" applyFont="1" applyFill="1" applyBorder="1" applyAlignment="1">
      <alignment horizontal="center"/>
    </xf>
    <xf numFmtId="2" fontId="10" fillId="4" borderId="13" xfId="0" applyNumberFormat="1" applyFont="1" applyFill="1" applyBorder="1" applyAlignment="1" applyProtection="1">
      <alignment horizontal="right" vertical="center" wrapText="1"/>
      <protection locked="0"/>
    </xf>
    <xf numFmtId="2" fontId="10" fillId="22" borderId="18" xfId="0" applyNumberFormat="1" applyFont="1" applyFill="1" applyBorder="1" applyAlignment="1">
      <alignment horizontal="right"/>
    </xf>
    <xf numFmtId="2" fontId="10" fillId="4" borderId="18" xfId="0" applyNumberFormat="1" applyFont="1" applyFill="1" applyBorder="1" applyAlignment="1" applyProtection="1">
      <alignment horizontal="right" vertical="top" wrapText="1"/>
      <protection locked="0"/>
    </xf>
    <xf numFmtId="0" fontId="6" fillId="10" borderId="11" xfId="0" applyFont="1" applyFill="1" applyBorder="1" applyAlignment="1" applyProtection="1">
      <alignment vertical="top" wrapText="1"/>
      <protection locked="0"/>
    </xf>
    <xf numFmtId="0" fontId="6" fillId="4" borderId="12" xfId="47" applyNumberFormat="1" applyFont="1" applyFill="1" applyBorder="1" applyAlignment="1" applyProtection="1">
      <alignment horizontal="right" vertical="center" wrapText="1"/>
      <protection locked="0"/>
    </xf>
    <xf numFmtId="0" fontId="6" fillId="0" borderId="0" xfId="0" applyFont="1" applyBorder="1" applyAlignment="1">
      <alignment/>
    </xf>
    <xf numFmtId="0" fontId="11" fillId="0" borderId="0" xfId="0" applyFont="1" applyBorder="1" applyAlignment="1">
      <alignment/>
    </xf>
    <xf numFmtId="0" fontId="6" fillId="0" borderId="0" xfId="0" applyFont="1" applyBorder="1" applyAlignment="1">
      <alignment/>
    </xf>
    <xf numFmtId="0" fontId="20" fillId="0" borderId="0" xfId="0" applyFont="1" applyBorder="1" applyAlignment="1">
      <alignment/>
    </xf>
    <xf numFmtId="0" fontId="5" fillId="0" borderId="0" xfId="0" applyFont="1" applyFill="1" applyBorder="1" applyAlignment="1">
      <alignment vertical="top"/>
    </xf>
    <xf numFmtId="0" fontId="8" fillId="7" borderId="0" xfId="0" applyFont="1" applyFill="1" applyAlignment="1">
      <alignment/>
    </xf>
    <xf numFmtId="2" fontId="16" fillId="22" borderId="19" xfId="0" applyNumberFormat="1" applyFont="1" applyFill="1" applyBorder="1" applyAlignment="1">
      <alignment horizontal="center"/>
    </xf>
    <xf numFmtId="2" fontId="10" fillId="22" borderId="18" xfId="0" applyNumberFormat="1" applyFont="1" applyFill="1" applyBorder="1" applyAlignment="1">
      <alignment horizontal="right" vertical="center"/>
    </xf>
    <xf numFmtId="0" fontId="6" fillId="0" borderId="0" xfId="0" applyFont="1" applyFill="1" applyBorder="1" applyAlignment="1">
      <alignment horizontal="left" vertical="center" wrapText="1"/>
    </xf>
    <xf numFmtId="2" fontId="10" fillId="4" borderId="11" xfId="0" applyNumberFormat="1" applyFont="1" applyFill="1" applyBorder="1" applyAlignment="1" applyProtection="1">
      <alignment horizontal="right" vertical="center" wrapText="1"/>
      <protection locked="0"/>
    </xf>
    <xf numFmtId="0" fontId="5" fillId="22" borderId="11" xfId="0" applyNumberFormat="1" applyFont="1" applyFill="1" applyBorder="1" applyAlignment="1" applyProtection="1">
      <alignment vertical="top" wrapText="1"/>
      <protection locked="0"/>
    </xf>
    <xf numFmtId="0" fontId="17" fillId="7" borderId="0" xfId="0" applyFont="1" applyFill="1" applyAlignment="1">
      <alignment/>
    </xf>
    <xf numFmtId="0" fontId="25" fillId="7" borderId="0" xfId="0" applyFont="1" applyFill="1" applyAlignment="1">
      <alignment/>
    </xf>
    <xf numFmtId="0" fontId="0" fillId="0" borderId="0" xfId="0" applyAlignment="1">
      <alignment horizontal="center"/>
    </xf>
    <xf numFmtId="0" fontId="44" fillId="0" borderId="0" xfId="0" applyFont="1" applyAlignment="1">
      <alignment horizontal="center"/>
    </xf>
    <xf numFmtId="0" fontId="16" fillId="22" borderId="11" xfId="0" applyFont="1" applyFill="1" applyBorder="1" applyAlignment="1">
      <alignment/>
    </xf>
    <xf numFmtId="0" fontId="45" fillId="0" borderId="0" xfId="0" applyFont="1" applyAlignment="1">
      <alignment/>
    </xf>
    <xf numFmtId="0" fontId="6" fillId="23" borderId="11" xfId="0" applyFont="1" applyFill="1" applyBorder="1" applyAlignment="1">
      <alignment/>
    </xf>
    <xf numFmtId="0" fontId="5" fillId="22" borderId="11" xfId="0" applyFont="1" applyFill="1" applyBorder="1" applyAlignment="1">
      <alignment vertical="top" wrapText="1"/>
    </xf>
    <xf numFmtId="0" fontId="0" fillId="0" borderId="12" xfId="0" applyBorder="1" applyAlignment="1">
      <alignment/>
    </xf>
    <xf numFmtId="0" fontId="6" fillId="23" borderId="11" xfId="0" applyFont="1" applyFill="1" applyBorder="1" applyAlignment="1">
      <alignment horizontal="left" vertical="center" wrapText="1"/>
    </xf>
    <xf numFmtId="0" fontId="6" fillId="23" borderId="11" xfId="0" applyFont="1" applyFill="1" applyBorder="1" applyAlignment="1">
      <alignment horizontal="left" vertical="center"/>
    </xf>
    <xf numFmtId="0" fontId="6" fillId="23" borderId="18" xfId="0" applyFont="1" applyFill="1" applyBorder="1" applyAlignment="1">
      <alignment horizontal="left" vertical="center" wrapText="1"/>
    </xf>
    <xf numFmtId="0" fontId="6" fillId="23" borderId="20" xfId="0" applyFont="1" applyFill="1" applyBorder="1" applyAlignment="1">
      <alignment horizontal="left" vertical="center" wrapText="1"/>
    </xf>
    <xf numFmtId="0" fontId="6" fillId="23" borderId="12" xfId="0" applyFont="1" applyFill="1" applyBorder="1" applyAlignment="1">
      <alignment horizontal="left" vertical="center" wrapText="1"/>
    </xf>
    <xf numFmtId="0" fontId="16" fillId="22" borderId="21" xfId="0" applyFont="1" applyFill="1" applyBorder="1" applyAlignment="1">
      <alignment horizontal="left" vertical="center" wrapText="1"/>
    </xf>
    <xf numFmtId="0" fontId="0" fillId="22" borderId="14" xfId="0" applyFill="1" applyBorder="1" applyAlignment="1">
      <alignment vertical="center"/>
    </xf>
    <xf numFmtId="0" fontId="0" fillId="22" borderId="22" xfId="0" applyFill="1"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20" xfId="0" applyBorder="1" applyAlignment="1">
      <alignment horizontal="left" vertical="center" wrapText="1"/>
    </xf>
    <xf numFmtId="0" fontId="6" fillId="23" borderId="18" xfId="0" applyFont="1" applyFill="1" applyBorder="1" applyAlignment="1">
      <alignment vertical="top" wrapText="1"/>
    </xf>
    <xf numFmtId="0" fontId="6" fillId="23" borderId="20" xfId="0" applyFont="1" applyFill="1" applyBorder="1" applyAlignment="1">
      <alignment vertical="top" wrapText="1"/>
    </xf>
    <xf numFmtId="0" fontId="6" fillId="23" borderId="12" xfId="0" applyFont="1" applyFill="1" applyBorder="1" applyAlignment="1">
      <alignment vertical="top" wrapText="1"/>
    </xf>
    <xf numFmtId="2" fontId="16" fillId="22" borderId="19" xfId="0" applyNumberFormat="1" applyFont="1" applyFill="1" applyBorder="1" applyAlignment="1">
      <alignment horizontal="center" wrapText="1"/>
    </xf>
    <xf numFmtId="0" fontId="10" fillId="0" borderId="15" xfId="0" applyFont="1" applyBorder="1" applyAlignment="1">
      <alignment horizontal="center" wrapText="1"/>
    </xf>
    <xf numFmtId="0" fontId="16" fillId="22" borderId="11" xfId="0" applyFont="1" applyFill="1" applyBorder="1" applyAlignment="1">
      <alignment horizontal="center"/>
    </xf>
    <xf numFmtId="0" fontId="6" fillId="23" borderId="21" xfId="0" applyFont="1" applyFill="1" applyBorder="1" applyAlignment="1">
      <alignment horizontal="left" vertical="center" wrapText="1"/>
    </xf>
    <xf numFmtId="0" fontId="6" fillId="23" borderId="14" xfId="0" applyFont="1" applyFill="1" applyBorder="1" applyAlignment="1">
      <alignment horizontal="left" vertical="center"/>
    </xf>
    <xf numFmtId="0" fontId="6" fillId="23" borderId="14" xfId="0" applyFont="1" applyFill="1" applyBorder="1" applyAlignment="1">
      <alignment/>
    </xf>
    <xf numFmtId="0" fontId="0" fillId="0" borderId="14" xfId="0" applyBorder="1" applyAlignment="1">
      <alignment/>
    </xf>
    <xf numFmtId="0" fontId="5" fillId="22" borderId="18" xfId="0" applyFont="1" applyFill="1" applyBorder="1" applyAlignment="1">
      <alignment vertical="top" wrapText="1"/>
    </xf>
    <xf numFmtId="0" fontId="5" fillId="22" borderId="20" xfId="0" applyFont="1" applyFill="1" applyBorder="1" applyAlignment="1">
      <alignment/>
    </xf>
    <xf numFmtId="0" fontId="5" fillId="22" borderId="12" xfId="0" applyFont="1" applyFill="1" applyBorder="1" applyAlignment="1">
      <alignment/>
    </xf>
    <xf numFmtId="0" fontId="5" fillId="22" borderId="18" xfId="0" applyNumberFormat="1" applyFont="1" applyFill="1" applyBorder="1" applyAlignment="1">
      <alignment vertical="top" wrapText="1"/>
    </xf>
    <xf numFmtId="0" fontId="5" fillId="22" borderId="20" xfId="0" applyNumberFormat="1" applyFont="1" applyFill="1" applyBorder="1" applyAlignment="1">
      <alignment wrapText="1"/>
    </xf>
    <xf numFmtId="0" fontId="0" fillId="0" borderId="20" xfId="0" applyBorder="1" applyAlignment="1">
      <alignment/>
    </xf>
    <xf numFmtId="0" fontId="5" fillId="22" borderId="11" xfId="0" applyFont="1" applyFill="1" applyBorder="1" applyAlignment="1">
      <alignment/>
    </xf>
    <xf numFmtId="0" fontId="5" fillId="22" borderId="18" xfId="0" applyFont="1" applyFill="1" applyBorder="1" applyAlignment="1">
      <alignment vertical="center"/>
    </xf>
    <xf numFmtId="0" fontId="5" fillId="22" borderId="20" xfId="0" applyFont="1" applyFill="1" applyBorder="1" applyAlignment="1">
      <alignment vertical="center"/>
    </xf>
    <xf numFmtId="0" fontId="5" fillId="22" borderId="12" xfId="0" applyFont="1" applyFill="1" applyBorder="1" applyAlignment="1">
      <alignment vertical="center"/>
    </xf>
    <xf numFmtId="0" fontId="6" fillId="0" borderId="11" xfId="0" applyFont="1" applyBorder="1" applyAlignment="1">
      <alignment/>
    </xf>
    <xf numFmtId="0" fontId="0" fillId="0" borderId="11" xfId="0" applyBorder="1" applyAlignment="1">
      <alignment/>
    </xf>
    <xf numFmtId="0" fontId="5" fillId="22" borderId="12" xfId="0" applyNumberFormat="1" applyFont="1" applyFill="1" applyBorder="1" applyAlignment="1">
      <alignment wrapText="1"/>
    </xf>
    <xf numFmtId="0" fontId="10" fillId="20" borderId="18" xfId="0" applyFont="1" applyFill="1" applyBorder="1" applyAlignment="1">
      <alignment/>
    </xf>
    <xf numFmtId="0" fontId="5" fillId="22" borderId="11" xfId="0" applyNumberFormat="1" applyFont="1" applyFill="1" applyBorder="1" applyAlignment="1">
      <alignment vertical="top"/>
    </xf>
    <xf numFmtId="2" fontId="10" fillId="22" borderId="18" xfId="0" applyNumberFormat="1" applyFont="1" applyFill="1" applyBorder="1" applyAlignment="1">
      <alignment horizontal="center"/>
    </xf>
    <xf numFmtId="0" fontId="0" fillId="0" borderId="12" xfId="0" applyBorder="1" applyAlignment="1">
      <alignment horizontal="center"/>
    </xf>
    <xf numFmtId="2" fontId="16" fillId="22" borderId="24" xfId="0" applyNumberFormat="1" applyFont="1" applyFill="1" applyBorder="1" applyAlignment="1">
      <alignment horizontal="center" vertical="center"/>
    </xf>
    <xf numFmtId="0" fontId="0" fillId="0" borderId="13" xfId="0" applyBorder="1" applyAlignment="1">
      <alignment horizontal="center" vertical="center"/>
    </xf>
    <xf numFmtId="0" fontId="6" fillId="23" borderId="20" xfId="0" applyFont="1" applyFill="1" applyBorder="1" applyAlignment="1">
      <alignment horizontal="left" vertical="center"/>
    </xf>
    <xf numFmtId="0" fontId="6" fillId="23" borderId="20" xfId="0" applyFont="1" applyFill="1" applyBorder="1" applyAlignment="1">
      <alignment/>
    </xf>
    <xf numFmtId="0" fontId="0" fillId="0" borderId="20" xfId="0" applyFont="1" applyBorder="1" applyAlignment="1">
      <alignment/>
    </xf>
    <xf numFmtId="0" fontId="0" fillId="0" borderId="12" xfId="0" applyFont="1" applyBorder="1" applyAlignment="1">
      <alignment/>
    </xf>
    <xf numFmtId="0" fontId="16" fillId="22" borderId="11" xfId="0" applyFont="1" applyFill="1" applyBorder="1" applyAlignment="1">
      <alignment horizontal="left" vertical="center" wrapText="1"/>
    </xf>
    <xf numFmtId="0" fontId="0" fillId="22" borderId="11" xfId="0" applyFill="1" applyBorder="1" applyAlignment="1">
      <alignment vertical="center"/>
    </xf>
    <xf numFmtId="0" fontId="10" fillId="20" borderId="11" xfId="0" applyFont="1" applyFill="1" applyBorder="1" applyAlignment="1">
      <alignment/>
    </xf>
    <xf numFmtId="0" fontId="6" fillId="23" borderId="19" xfId="0" applyFont="1" applyFill="1" applyBorder="1" applyAlignment="1">
      <alignment horizontal="left" vertical="center" wrapText="1"/>
    </xf>
    <xf numFmtId="0" fontId="6" fillId="23" borderId="23" xfId="0" applyFont="1" applyFill="1" applyBorder="1" applyAlignment="1">
      <alignment horizontal="left" vertical="center"/>
    </xf>
    <xf numFmtId="0" fontId="6" fillId="23" borderId="23" xfId="0" applyFont="1" applyFill="1" applyBorder="1" applyAlignment="1">
      <alignment horizontal="left"/>
    </xf>
    <xf numFmtId="0" fontId="0" fillId="0" borderId="23" xfId="0" applyFont="1" applyBorder="1" applyAlignment="1">
      <alignment horizontal="left"/>
    </xf>
    <xf numFmtId="0" fontId="0" fillId="0" borderId="15" xfId="0" applyFont="1" applyBorder="1" applyAlignment="1">
      <alignment horizontal="left"/>
    </xf>
    <xf numFmtId="0" fontId="5" fillId="22" borderId="11" xfId="0" applyFont="1" applyFill="1" applyBorder="1" applyAlignment="1">
      <alignment horizontal="left" vertical="center" wrapText="1"/>
    </xf>
    <xf numFmtId="0" fontId="5" fillId="22" borderId="11" xfId="0" applyFont="1" applyFill="1" applyBorder="1" applyAlignment="1">
      <alignment horizontal="left" vertical="center"/>
    </xf>
    <xf numFmtId="0" fontId="5" fillId="22" borderId="18" xfId="0" applyNumberFormat="1" applyFont="1" applyFill="1" applyBorder="1" applyAlignment="1">
      <alignment vertical="top"/>
    </xf>
    <xf numFmtId="0" fontId="0" fillId="0" borderId="20" xfId="0" applyBorder="1" applyAlignment="1">
      <alignment vertical="top"/>
    </xf>
    <xf numFmtId="0" fontId="5" fillId="22" borderId="18" xfId="0" applyFont="1" applyFill="1" applyBorder="1" applyAlignment="1">
      <alignment horizontal="left" vertical="center" wrapText="1"/>
    </xf>
    <xf numFmtId="0" fontId="5" fillId="22" borderId="20" xfId="0" applyFont="1" applyFill="1" applyBorder="1" applyAlignment="1">
      <alignment horizontal="left" vertical="center" wrapText="1"/>
    </xf>
    <xf numFmtId="0" fontId="5" fillId="22" borderId="12" xfId="0" applyFont="1" applyFill="1" applyBorder="1" applyAlignment="1">
      <alignment horizontal="left" vertical="center" wrapText="1"/>
    </xf>
    <xf numFmtId="0" fontId="10" fillId="23" borderId="18" xfId="0" applyFont="1" applyFill="1" applyBorder="1" applyAlignment="1">
      <alignment vertical="top" wrapText="1"/>
    </xf>
    <xf numFmtId="0" fontId="10" fillId="23" borderId="20" xfId="0" applyFont="1" applyFill="1" applyBorder="1" applyAlignment="1">
      <alignment vertical="top" wrapText="1"/>
    </xf>
    <xf numFmtId="0" fontId="10" fillId="23" borderId="12" xfId="0" applyFont="1" applyFill="1"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6" fillId="23" borderId="18" xfId="0" applyFont="1" applyFill="1" applyBorder="1" applyAlignment="1">
      <alignment horizontal="left" vertical="center"/>
    </xf>
    <xf numFmtId="0" fontId="6" fillId="23" borderId="12" xfId="0" applyFont="1" applyFill="1" applyBorder="1" applyAlignment="1">
      <alignment horizontal="left" vertical="center"/>
    </xf>
    <xf numFmtId="0" fontId="5" fillId="22" borderId="18" xfId="0" applyNumberFormat="1" applyFont="1" applyFill="1" applyBorder="1" applyAlignment="1">
      <alignment vertical="center" wrapText="1"/>
    </xf>
    <xf numFmtId="0" fontId="5" fillId="22" borderId="20" xfId="0" applyNumberFormat="1" applyFont="1" applyFill="1" applyBorder="1" applyAlignment="1">
      <alignment vertical="center" wrapText="1"/>
    </xf>
    <xf numFmtId="0" fontId="5" fillId="22" borderId="12" xfId="0" applyNumberFormat="1" applyFont="1" applyFill="1" applyBorder="1" applyAlignment="1">
      <alignment vertical="center" wrapText="1"/>
    </xf>
    <xf numFmtId="0" fontId="10" fillId="23" borderId="18" xfId="0" applyFont="1" applyFill="1" applyBorder="1" applyAlignment="1">
      <alignment horizontal="right" vertical="top" wrapText="1"/>
    </xf>
    <xf numFmtId="0" fontId="10" fillId="23" borderId="20" xfId="0" applyFont="1" applyFill="1" applyBorder="1" applyAlignment="1">
      <alignment horizontal="right" vertical="top" wrapText="1"/>
    </xf>
    <xf numFmtId="0" fontId="10" fillId="23" borderId="12" xfId="0" applyFont="1" applyFill="1" applyBorder="1" applyAlignment="1">
      <alignment horizontal="right" vertical="top" wrapText="1"/>
    </xf>
    <xf numFmtId="0" fontId="6" fillId="23" borderId="11" xfId="0" applyFont="1" applyFill="1" applyBorder="1" applyAlignment="1">
      <alignment vertical="top" wrapText="1"/>
    </xf>
    <xf numFmtId="0" fontId="0" fillId="0" borderId="11" xfId="0" applyBorder="1" applyAlignment="1">
      <alignment vertical="top" wrapText="1"/>
    </xf>
    <xf numFmtId="0" fontId="6" fillId="0" borderId="20" xfId="0" applyFont="1" applyFill="1" applyBorder="1" applyAlignment="1">
      <alignment horizontal="left" vertical="center"/>
    </xf>
    <xf numFmtId="0" fontId="5" fillId="22" borderId="18" xfId="0" applyFont="1" applyFill="1" applyBorder="1" applyAlignment="1">
      <alignment horizontal="left" vertical="center"/>
    </xf>
    <xf numFmtId="0" fontId="5" fillId="22" borderId="20" xfId="0" applyFont="1" applyFill="1" applyBorder="1" applyAlignment="1">
      <alignment horizontal="left" vertical="center"/>
    </xf>
    <xf numFmtId="0" fontId="5" fillId="22" borderId="12" xfId="0" applyFont="1" applyFill="1" applyBorder="1" applyAlignment="1">
      <alignment horizontal="left" vertical="center"/>
    </xf>
    <xf numFmtId="0" fontId="0" fillId="4" borderId="2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5" fillId="22" borderId="18" xfId="0" applyFont="1" applyFill="1" applyBorder="1" applyAlignment="1">
      <alignment horizontal="left" vertical="top" wrapText="1"/>
    </xf>
    <xf numFmtId="0" fontId="0" fillId="0" borderId="20" xfId="0" applyBorder="1" applyAlignment="1">
      <alignment horizontal="left"/>
    </xf>
    <xf numFmtId="0" fontId="0" fillId="0" borderId="12" xfId="0" applyBorder="1" applyAlignment="1">
      <alignment horizontal="left"/>
    </xf>
    <xf numFmtId="0" fontId="0" fillId="0" borderId="11" xfId="0" applyFont="1" applyBorder="1" applyAlignment="1">
      <alignment vertical="top" wrapText="1"/>
    </xf>
    <xf numFmtId="0" fontId="0" fillId="4" borderId="11" xfId="0" applyFill="1" applyBorder="1" applyAlignment="1" applyProtection="1">
      <alignment horizontal="center"/>
      <protection locked="0"/>
    </xf>
    <xf numFmtId="2" fontId="5" fillId="22" borderId="20" xfId="0" applyNumberFormat="1" applyFont="1" applyFill="1" applyBorder="1" applyAlignment="1">
      <alignment horizontal="center" vertical="center" wrapText="1"/>
    </xf>
    <xf numFmtId="0" fontId="0" fillId="4" borderId="18"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0" fillId="4" borderId="20" xfId="0" applyFont="1" applyFill="1" applyBorder="1" applyAlignment="1" applyProtection="1">
      <alignment horizontal="center"/>
      <protection locked="0"/>
    </xf>
    <xf numFmtId="0" fontId="0" fillId="22" borderId="18" xfId="0" applyFont="1" applyFill="1" applyBorder="1" applyAlignment="1">
      <alignment horizontal="center"/>
    </xf>
    <xf numFmtId="0" fontId="0" fillId="22" borderId="12" xfId="0" applyFont="1" applyFill="1" applyBorder="1" applyAlignment="1">
      <alignment horizontal="center"/>
    </xf>
    <xf numFmtId="0" fontId="0" fillId="22" borderId="20" xfId="0" applyFont="1" applyFill="1" applyBorder="1" applyAlignment="1">
      <alignment horizontal="center"/>
    </xf>
    <xf numFmtId="0" fontId="2" fillId="22" borderId="18" xfId="0" applyFont="1" applyFill="1" applyBorder="1" applyAlignment="1">
      <alignment horizontal="center"/>
    </xf>
    <xf numFmtId="0" fontId="2" fillId="22" borderId="12" xfId="0" applyFont="1" applyFill="1" applyBorder="1" applyAlignment="1">
      <alignment horizontal="center"/>
    </xf>
    <xf numFmtId="0" fontId="0" fillId="22" borderId="20" xfId="0" applyFill="1" applyBorder="1" applyAlignment="1">
      <alignment horizontal="center"/>
    </xf>
    <xf numFmtId="0" fontId="0" fillId="22" borderId="12" xfId="0" applyFill="1" applyBorder="1" applyAlignment="1">
      <alignment horizontal="center"/>
    </xf>
    <xf numFmtId="0" fontId="17" fillId="0" borderId="0" xfId="0" applyFont="1" applyFill="1" applyBorder="1" applyAlignment="1">
      <alignment vertical="top"/>
    </xf>
    <xf numFmtId="0" fontId="0" fillId="0" borderId="0" xfId="0" applyBorder="1" applyAlignment="1">
      <alignment/>
    </xf>
    <xf numFmtId="0" fontId="5" fillId="22" borderId="11" xfId="0" applyFont="1" applyFill="1" applyBorder="1" applyAlignment="1">
      <alignment vertical="center"/>
    </xf>
    <xf numFmtId="0" fontId="0" fillId="0" borderId="20" xfId="0" applyBorder="1" applyAlignment="1">
      <alignment wrapText="1"/>
    </xf>
    <xf numFmtId="0" fontId="0" fillId="0" borderId="12" xfId="0" applyBorder="1" applyAlignment="1">
      <alignment wrapText="1"/>
    </xf>
    <xf numFmtId="0" fontId="6" fillId="4" borderId="18" xfId="0" applyFont="1" applyFill="1" applyBorder="1" applyAlignment="1" applyProtection="1">
      <alignment/>
      <protection locked="0"/>
    </xf>
    <xf numFmtId="0" fontId="6" fillId="4" borderId="20" xfId="0" applyFont="1" applyFill="1" applyBorder="1" applyAlignment="1" applyProtection="1">
      <alignment/>
      <protection locked="0"/>
    </xf>
    <xf numFmtId="0" fontId="0" fillId="0" borderId="20" xfId="0" applyBorder="1" applyAlignment="1" applyProtection="1">
      <alignment/>
      <protection locked="0"/>
    </xf>
    <xf numFmtId="0" fontId="0" fillId="0" borderId="12" xfId="0" applyBorder="1" applyAlignment="1" applyProtection="1">
      <alignment/>
      <protection locked="0"/>
    </xf>
    <xf numFmtId="0" fontId="6" fillId="4" borderId="18" xfId="0" applyFont="1" applyFill="1" applyBorder="1" applyAlignment="1" applyProtection="1">
      <alignment horizontal="left"/>
      <protection locked="0"/>
    </xf>
    <xf numFmtId="0" fontId="6" fillId="4" borderId="20" xfId="0" applyFont="1"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12" xfId="0" applyBorder="1" applyAlignment="1" applyProtection="1">
      <alignment horizontal="left"/>
      <protection locked="0"/>
    </xf>
    <xf numFmtId="0" fontId="3" fillId="4" borderId="18" xfId="49" applyFill="1" applyBorder="1" applyAlignment="1" applyProtection="1">
      <alignment/>
      <protection locked="0"/>
    </xf>
    <xf numFmtId="14" fontId="6" fillId="4" borderId="18" xfId="0" applyNumberFormat="1" applyFont="1" applyFill="1"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6" fillId="23" borderId="25" xfId="0" applyFont="1" applyFill="1" applyBorder="1" applyAlignment="1">
      <alignment horizontal="left" vertical="center"/>
    </xf>
    <xf numFmtId="0" fontId="6" fillId="23" borderId="26" xfId="0" applyFont="1" applyFill="1" applyBorder="1" applyAlignment="1">
      <alignment horizontal="left" vertical="center"/>
    </xf>
    <xf numFmtId="0" fontId="6" fillId="23" borderId="16" xfId="0" applyFont="1" applyFill="1" applyBorder="1" applyAlignment="1">
      <alignment horizontal="left" vertical="center"/>
    </xf>
    <xf numFmtId="0" fontId="6" fillId="23" borderId="19" xfId="0" applyFont="1" applyFill="1" applyBorder="1" applyAlignment="1">
      <alignment horizontal="left" vertical="center"/>
    </xf>
    <xf numFmtId="0" fontId="6" fillId="23" borderId="15" xfId="0" applyFont="1" applyFill="1" applyBorder="1" applyAlignment="1">
      <alignment horizontal="left" vertical="center"/>
    </xf>
    <xf numFmtId="0" fontId="5" fillId="22" borderId="18" xfId="0" applyFont="1" applyFill="1" applyBorder="1" applyAlignment="1">
      <alignment/>
    </xf>
    <xf numFmtId="0" fontId="10" fillId="23" borderId="18" xfId="0" applyFont="1" applyFill="1" applyBorder="1" applyAlignment="1">
      <alignment horizontal="center" vertical="top" wrapText="1"/>
    </xf>
    <xf numFmtId="0" fontId="10" fillId="23" borderId="20" xfId="0" applyFont="1" applyFill="1" applyBorder="1" applyAlignment="1">
      <alignment horizontal="center" vertical="top" wrapText="1"/>
    </xf>
    <xf numFmtId="0" fontId="5" fillId="22" borderId="11" xfId="0" applyNumberFormat="1" applyFont="1" applyFill="1" applyBorder="1" applyAlignment="1">
      <alignment vertical="top" wrapText="1"/>
    </xf>
    <xf numFmtId="0" fontId="6" fillId="4" borderId="11" xfId="0" applyFont="1" applyFill="1" applyBorder="1" applyAlignment="1" applyProtection="1">
      <alignment horizontal="center" vertical="top" wrapText="1"/>
      <protection locked="0"/>
    </xf>
    <xf numFmtId="0" fontId="0" fillId="0" borderId="11" xfId="0" applyBorder="1" applyAlignment="1" applyProtection="1">
      <alignment horizontal="center"/>
      <protection locked="0"/>
    </xf>
    <xf numFmtId="0" fontId="6" fillId="4" borderId="18" xfId="0" applyFont="1" applyFill="1" applyBorder="1" applyAlignment="1" applyProtection="1">
      <alignment vertical="top" wrapText="1"/>
      <protection locked="0"/>
    </xf>
    <xf numFmtId="0" fontId="4" fillId="22" borderId="18" xfId="0" applyFont="1" applyFill="1" applyBorder="1" applyAlignment="1">
      <alignment horizontal="center" vertical="center"/>
    </xf>
    <xf numFmtId="0" fontId="21" fillId="22" borderId="18" xfId="0" applyFont="1" applyFill="1" applyBorder="1" applyAlignment="1">
      <alignment horizontal="center"/>
    </xf>
    <xf numFmtId="0" fontId="21" fillId="22" borderId="20" xfId="0" applyFont="1" applyFill="1" applyBorder="1" applyAlignment="1">
      <alignment horizontal="center"/>
    </xf>
    <xf numFmtId="0" fontId="21" fillId="22" borderId="12" xfId="0" applyFont="1" applyFill="1" applyBorder="1" applyAlignment="1">
      <alignment horizontal="center"/>
    </xf>
    <xf numFmtId="0" fontId="5" fillId="22" borderId="18" xfId="0" applyFont="1" applyFill="1" applyBorder="1" applyAlignment="1">
      <alignment horizontal="center"/>
    </xf>
    <xf numFmtId="0" fontId="5" fillId="22" borderId="12" xfId="0" applyFont="1" applyFill="1" applyBorder="1" applyAlignment="1">
      <alignment horizontal="center"/>
    </xf>
    <xf numFmtId="0" fontId="0" fillId="0" borderId="12" xfId="0" applyBorder="1" applyAlignment="1" applyProtection="1">
      <alignment horizontal="center" vertical="top" wrapText="1"/>
      <protection locked="0"/>
    </xf>
    <xf numFmtId="3" fontId="6" fillId="4" borderId="18" xfId="0" applyNumberFormat="1" applyFont="1" applyFill="1" applyBorder="1" applyAlignment="1" applyProtection="1">
      <alignment horizontal="left"/>
      <protection locked="0"/>
    </xf>
    <xf numFmtId="0" fontId="6" fillId="23" borderId="18" xfId="0" applyFont="1" applyFill="1" applyBorder="1" applyAlignment="1">
      <alignment horizontal="center" vertical="top" wrapText="1"/>
    </xf>
    <xf numFmtId="0" fontId="0" fillId="0" borderId="12" xfId="0" applyBorder="1" applyAlignment="1">
      <alignment horizontal="center" vertical="top" wrapText="1"/>
    </xf>
    <xf numFmtId="0" fontId="0" fillId="0" borderId="20" xfId="0" applyFont="1" applyBorder="1" applyAlignment="1">
      <alignment vertical="top" wrapText="1"/>
    </xf>
    <xf numFmtId="0" fontId="0" fillId="0" borderId="12" xfId="0" applyFont="1" applyBorder="1" applyAlignment="1">
      <alignment vertical="top" wrapText="1"/>
    </xf>
    <xf numFmtId="0" fontId="0" fillId="4" borderId="18" xfId="0" applyFill="1" applyBorder="1" applyAlignment="1" applyProtection="1">
      <alignment horizontal="center"/>
      <protection locked="0"/>
    </xf>
    <xf numFmtId="0" fontId="5" fillId="22"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22" borderId="18" xfId="0" applyFont="1" applyFill="1" applyBorder="1" applyAlignment="1">
      <alignment horizontal="center" vertical="center" wrapText="1"/>
    </xf>
    <xf numFmtId="0" fontId="0" fillId="0" borderId="20" xfId="0" applyBorder="1" applyAlignment="1">
      <alignment horizontal="center" vertical="center" wrapText="1"/>
    </xf>
    <xf numFmtId="0" fontId="2" fillId="22" borderId="20" xfId="0" applyFont="1" applyFill="1" applyBorder="1" applyAlignment="1">
      <alignment vertical="top" wrapText="1"/>
    </xf>
    <xf numFmtId="0" fontId="2" fillId="22" borderId="12" xfId="0" applyFont="1" applyFill="1" applyBorder="1" applyAlignment="1">
      <alignment vertical="top" wrapText="1"/>
    </xf>
    <xf numFmtId="2" fontId="5" fillId="22" borderId="18" xfId="0" applyNumberFormat="1" applyFont="1" applyFill="1" applyBorder="1" applyAlignment="1">
      <alignment horizontal="center" vertical="center" wrapText="1"/>
    </xf>
    <xf numFmtId="0" fontId="6" fillId="7" borderId="11" xfId="0" applyFont="1" applyFill="1" applyBorder="1" applyAlignment="1">
      <alignment vertical="top" wrapText="1"/>
    </xf>
    <xf numFmtId="0" fontId="0" fillId="7" borderId="11" xfId="0" applyFill="1" applyBorder="1" applyAlignment="1">
      <alignment vertical="top" wrapText="1"/>
    </xf>
    <xf numFmtId="0" fontId="0" fillId="7" borderId="11" xfId="0" applyFill="1" applyBorder="1" applyAlignment="1">
      <alignment/>
    </xf>
    <xf numFmtId="0" fontId="5" fillId="22" borderId="24" xfId="0" applyFont="1" applyFill="1" applyBorder="1" applyAlignment="1">
      <alignment horizontal="left" vertical="center" wrapText="1"/>
    </xf>
    <xf numFmtId="0" fontId="6" fillId="0" borderId="13" xfId="0" applyFont="1" applyBorder="1" applyAlignment="1">
      <alignment vertical="center" wrapText="1"/>
    </xf>
    <xf numFmtId="0" fontId="5" fillId="22" borderId="11" xfId="0" applyFont="1" applyFill="1" applyBorder="1" applyAlignment="1">
      <alignment horizontal="left" vertical="top" wrapText="1"/>
    </xf>
    <xf numFmtId="0" fontId="2" fillId="22" borderId="11" xfId="0" applyFont="1" applyFill="1" applyBorder="1" applyAlignment="1">
      <alignment vertical="top" wrapText="1"/>
    </xf>
    <xf numFmtId="0" fontId="0" fillId="0" borderId="11" xfId="0" applyBorder="1" applyAlignment="1">
      <alignment horizontal="center" vertical="center" wrapText="1"/>
    </xf>
    <xf numFmtId="0" fontId="2" fillId="22" borderId="11" xfId="0" applyFont="1" applyFill="1" applyBorder="1" applyAlignment="1">
      <alignment vertical="center" wrapText="1"/>
    </xf>
    <xf numFmtId="0" fontId="2" fillId="22" borderId="11" xfId="0" applyFont="1" applyFill="1" applyBorder="1" applyAlignment="1">
      <alignment/>
    </xf>
    <xf numFmtId="0" fontId="0" fillId="23" borderId="11" xfId="0" applyFill="1" applyBorder="1" applyAlignment="1">
      <alignment/>
    </xf>
    <xf numFmtId="0" fontId="5" fillId="22" borderId="11" xfId="0" applyNumberFormat="1" applyFont="1" applyFill="1" applyBorder="1" applyAlignment="1">
      <alignment vertical="center" wrapText="1"/>
    </xf>
    <xf numFmtId="0" fontId="6" fillId="4" borderId="21" xfId="0" applyFont="1" applyFill="1" applyBorder="1" applyAlignment="1" applyProtection="1">
      <alignment vertical="top" wrapText="1"/>
      <protection locked="0"/>
    </xf>
    <xf numFmtId="0" fontId="0" fillId="0" borderId="14" xfId="0" applyBorder="1" applyAlignment="1" applyProtection="1">
      <alignment/>
      <protection locked="0"/>
    </xf>
    <xf numFmtId="0" fontId="0" fillId="0" borderId="22" xfId="0" applyBorder="1" applyAlignment="1" applyProtection="1">
      <alignment/>
      <protection locked="0"/>
    </xf>
    <xf numFmtId="0" fontId="0" fillId="0" borderId="27" xfId="0" applyBorder="1" applyAlignment="1" applyProtection="1">
      <alignment/>
      <protection locked="0"/>
    </xf>
    <xf numFmtId="0" fontId="0" fillId="0" borderId="0" xfId="0" applyBorder="1" applyAlignment="1" applyProtection="1">
      <alignment/>
      <protection locked="0"/>
    </xf>
    <xf numFmtId="0" fontId="0" fillId="0" borderId="28" xfId="0" applyBorder="1" applyAlignment="1" applyProtection="1">
      <alignment/>
      <protection locked="0"/>
    </xf>
    <xf numFmtId="0" fontId="0" fillId="0" borderId="19" xfId="0" applyBorder="1" applyAlignment="1" applyProtection="1">
      <alignment/>
      <protection locked="0"/>
    </xf>
    <xf numFmtId="0" fontId="0" fillId="0" borderId="23"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esamtfarbe"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b/>
        <i/>
        <color indexed="10"/>
      </font>
      <fill>
        <patternFill>
          <bgColor indexed="13"/>
        </patternFill>
      </fill>
    </dxf>
    <dxf>
      <font>
        <b/>
        <i val="0"/>
        <color indexed="10"/>
      </font>
      <fill>
        <patternFill>
          <bgColor indexed="31"/>
        </patternFill>
      </fill>
    </dxf>
    <dxf>
      <font>
        <b/>
        <i val="0"/>
        <strike val="0"/>
        <color indexed="10"/>
      </font>
      <fill>
        <patternFill>
          <bgColor indexed="31"/>
        </patternFill>
      </fill>
    </dxf>
    <dxf>
      <font>
        <color rgb="FFFFFFFF"/>
      </font>
      <border/>
    </dxf>
    <dxf>
      <font>
        <b/>
        <i/>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71"/>
  <sheetViews>
    <sheetView tabSelected="1" zoomScaleSheetLayoutView="100" zoomScalePageLayoutView="0" workbookViewId="0" topLeftCell="A1">
      <selection activeCell="A1" sqref="A1:P1"/>
    </sheetView>
  </sheetViews>
  <sheetFormatPr defaultColWidth="11.421875" defaultRowHeight="12.75"/>
  <cols>
    <col min="1" max="1" width="15.421875" style="0" customWidth="1"/>
    <col min="2" max="3" width="8.421875" style="0" customWidth="1"/>
    <col min="4" max="4" width="8.8515625" style="0" customWidth="1"/>
    <col min="5" max="7" width="8.421875" style="0" customWidth="1"/>
    <col min="8" max="8" width="7.28125" style="0" customWidth="1"/>
    <col min="9" max="13" width="10.00390625" style="0" customWidth="1"/>
    <col min="14" max="16" width="7.57421875" style="0" customWidth="1"/>
    <col min="17" max="17" width="9.00390625" style="0" customWidth="1"/>
  </cols>
  <sheetData>
    <row r="1" spans="1:16" ht="18">
      <c r="A1" s="215" t="s">
        <v>275</v>
      </c>
      <c r="B1" s="117"/>
      <c r="C1" s="117"/>
      <c r="D1" s="117"/>
      <c r="E1" s="117"/>
      <c r="F1" s="117"/>
      <c r="G1" s="117"/>
      <c r="H1" s="117"/>
      <c r="I1" s="117"/>
      <c r="J1" s="117"/>
      <c r="K1" s="117"/>
      <c r="L1" s="117"/>
      <c r="M1" s="117"/>
      <c r="N1" s="117"/>
      <c r="O1" s="117"/>
      <c r="P1" s="89"/>
    </row>
    <row r="2" spans="1:16" ht="12.75">
      <c r="A2" s="216" t="s">
        <v>308</v>
      </c>
      <c r="B2" s="217"/>
      <c r="C2" s="217"/>
      <c r="D2" s="217"/>
      <c r="E2" s="217"/>
      <c r="F2" s="217"/>
      <c r="G2" s="217"/>
      <c r="H2" s="217"/>
      <c r="I2" s="217"/>
      <c r="J2" s="217"/>
      <c r="K2" s="217"/>
      <c r="L2" s="217"/>
      <c r="M2" s="217"/>
      <c r="N2" s="217"/>
      <c r="O2" s="217"/>
      <c r="P2" s="218"/>
    </row>
    <row r="4" spans="1:16" ht="12.75">
      <c r="A4" s="1" t="s">
        <v>59</v>
      </c>
      <c r="B4" s="2"/>
      <c r="C4" s="2"/>
      <c r="D4" s="2"/>
      <c r="E4" s="2"/>
      <c r="F4" s="2"/>
      <c r="G4" s="3"/>
      <c r="H4" s="2"/>
      <c r="I4" s="2"/>
      <c r="J4" s="2"/>
      <c r="K4" s="2"/>
      <c r="L4" s="2"/>
      <c r="M4" s="2"/>
      <c r="N4" s="2"/>
      <c r="O4" s="2"/>
      <c r="P4" s="2"/>
    </row>
    <row r="5" spans="1:16" ht="12.75">
      <c r="A5" s="1"/>
      <c r="B5" s="2"/>
      <c r="C5" s="2"/>
      <c r="D5" s="2"/>
      <c r="E5" s="2"/>
      <c r="F5" s="2"/>
      <c r="G5" s="3"/>
      <c r="H5" s="2"/>
      <c r="I5" s="2"/>
      <c r="J5" s="2"/>
      <c r="K5" s="2"/>
      <c r="L5" s="2"/>
      <c r="M5" s="2"/>
      <c r="N5" s="2"/>
      <c r="O5" s="2"/>
      <c r="P5" s="2"/>
    </row>
    <row r="6" spans="1:16" ht="12.75">
      <c r="A6" s="163" t="s">
        <v>0</v>
      </c>
      <c r="B6" s="164"/>
      <c r="C6" s="164"/>
      <c r="D6" s="164"/>
      <c r="E6" s="164"/>
      <c r="F6" s="123"/>
      <c r="G6" s="192"/>
      <c r="H6" s="193"/>
      <c r="I6" s="193"/>
      <c r="J6" s="193"/>
      <c r="K6" s="193"/>
      <c r="L6" s="194"/>
      <c r="M6" s="194"/>
      <c r="N6" s="194"/>
      <c r="O6" s="194"/>
      <c r="P6" s="195"/>
    </row>
    <row r="7" spans="1:16" ht="12.75">
      <c r="A7" s="163" t="s">
        <v>46</v>
      </c>
      <c r="B7" s="164" t="s">
        <v>46</v>
      </c>
      <c r="C7" s="164" t="s">
        <v>46</v>
      </c>
      <c r="D7" s="164" t="s">
        <v>46</v>
      </c>
      <c r="E7" s="164" t="s">
        <v>46</v>
      </c>
      <c r="F7" s="123"/>
      <c r="G7" s="192"/>
      <c r="H7" s="193"/>
      <c r="I7" s="193"/>
      <c r="J7" s="193"/>
      <c r="K7" s="193"/>
      <c r="L7" s="194"/>
      <c r="M7" s="194"/>
      <c r="N7" s="194"/>
      <c r="O7" s="194"/>
      <c r="P7" s="195"/>
    </row>
    <row r="8" spans="1:16" ht="12.75">
      <c r="A8" s="163" t="s">
        <v>47</v>
      </c>
      <c r="B8" s="164" t="s">
        <v>47</v>
      </c>
      <c r="C8" s="164" t="s">
        <v>47</v>
      </c>
      <c r="D8" s="164" t="s">
        <v>47</v>
      </c>
      <c r="E8" s="164" t="s">
        <v>47</v>
      </c>
      <c r="F8" s="123"/>
      <c r="G8" s="196"/>
      <c r="H8" s="197"/>
      <c r="I8" s="197"/>
      <c r="J8" s="197"/>
      <c r="K8" s="197"/>
      <c r="L8" s="198"/>
      <c r="M8" s="198"/>
      <c r="N8" s="198"/>
      <c r="O8" s="198"/>
      <c r="P8" s="199"/>
    </row>
    <row r="9" spans="1:16" ht="12.75">
      <c r="A9" s="163" t="s">
        <v>42</v>
      </c>
      <c r="B9" s="164" t="s">
        <v>42</v>
      </c>
      <c r="C9" s="164" t="s">
        <v>42</v>
      </c>
      <c r="D9" s="164" t="s">
        <v>42</v>
      </c>
      <c r="E9" s="164" t="s">
        <v>42</v>
      </c>
      <c r="F9" s="123"/>
      <c r="G9" s="192"/>
      <c r="H9" s="193"/>
      <c r="I9" s="193"/>
      <c r="J9" s="193"/>
      <c r="K9" s="193"/>
      <c r="L9" s="194"/>
      <c r="M9" s="194"/>
      <c r="N9" s="194"/>
      <c r="O9" s="194"/>
      <c r="P9" s="195"/>
    </row>
    <row r="10" spans="1:16" ht="12.75">
      <c r="A10" s="163" t="s">
        <v>45</v>
      </c>
      <c r="B10" s="164" t="s">
        <v>45</v>
      </c>
      <c r="C10" s="164" t="s">
        <v>45</v>
      </c>
      <c r="D10" s="164" t="s">
        <v>45</v>
      </c>
      <c r="E10" s="164" t="s">
        <v>45</v>
      </c>
      <c r="F10" s="123"/>
      <c r="G10" s="192"/>
      <c r="H10" s="193"/>
      <c r="I10" s="193"/>
      <c r="J10" s="193"/>
      <c r="K10" s="193"/>
      <c r="L10" s="194"/>
      <c r="M10" s="194"/>
      <c r="N10" s="194"/>
      <c r="O10" s="194"/>
      <c r="P10" s="195"/>
    </row>
    <row r="11" spans="1:16" ht="12.75">
      <c r="A11" s="163" t="s">
        <v>43</v>
      </c>
      <c r="B11" s="164" t="s">
        <v>43</v>
      </c>
      <c r="C11" s="164" t="s">
        <v>43</v>
      </c>
      <c r="D11" s="164" t="s">
        <v>43</v>
      </c>
      <c r="E11" s="164" t="s">
        <v>43</v>
      </c>
      <c r="F11" s="123"/>
      <c r="G11" s="192"/>
      <c r="H11" s="193"/>
      <c r="I11" s="193"/>
      <c r="J11" s="193"/>
      <c r="K11" s="193"/>
      <c r="L11" s="194"/>
      <c r="M11" s="194"/>
      <c r="N11" s="194"/>
      <c r="O11" s="194"/>
      <c r="P11" s="195"/>
    </row>
    <row r="12" spans="1:16" ht="12.75">
      <c r="A12" s="163" t="s">
        <v>44</v>
      </c>
      <c r="B12" s="164" t="s">
        <v>44</v>
      </c>
      <c r="C12" s="164" t="s">
        <v>44</v>
      </c>
      <c r="D12" s="164" t="s">
        <v>44</v>
      </c>
      <c r="E12" s="164" t="s">
        <v>44</v>
      </c>
      <c r="F12" s="123"/>
      <c r="G12" s="200"/>
      <c r="H12" s="193"/>
      <c r="I12" s="193"/>
      <c r="J12" s="193"/>
      <c r="K12" s="193"/>
      <c r="L12" s="194"/>
      <c r="M12" s="194"/>
      <c r="N12" s="194"/>
      <c r="O12" s="194"/>
      <c r="P12" s="195"/>
    </row>
    <row r="13" spans="1:16" ht="12.75">
      <c r="A13" s="163" t="s">
        <v>1</v>
      </c>
      <c r="B13" s="164" t="s">
        <v>1</v>
      </c>
      <c r="C13" s="164" t="s">
        <v>1</v>
      </c>
      <c r="D13" s="164" t="s">
        <v>1</v>
      </c>
      <c r="E13" s="164" t="s">
        <v>1</v>
      </c>
      <c r="F13" s="123"/>
      <c r="G13" s="192"/>
      <c r="H13" s="193"/>
      <c r="I13" s="193"/>
      <c r="J13" s="193"/>
      <c r="K13" s="193"/>
      <c r="L13" s="194"/>
      <c r="M13" s="194"/>
      <c r="N13" s="194"/>
      <c r="O13" s="194"/>
      <c r="P13" s="195"/>
    </row>
    <row r="14" spans="1:16" ht="12.75" customHeight="1">
      <c r="A14" s="163" t="s">
        <v>2</v>
      </c>
      <c r="B14" s="164" t="s">
        <v>2</v>
      </c>
      <c r="C14" s="164" t="s">
        <v>2</v>
      </c>
      <c r="D14" s="164" t="s">
        <v>2</v>
      </c>
      <c r="E14" s="164" t="s">
        <v>2</v>
      </c>
      <c r="F14" s="123"/>
      <c r="G14" s="192"/>
      <c r="H14" s="193"/>
      <c r="I14" s="193"/>
      <c r="J14" s="193"/>
      <c r="K14" s="193"/>
      <c r="L14" s="194"/>
      <c r="M14" s="194"/>
      <c r="N14" s="194"/>
      <c r="O14" s="194"/>
      <c r="P14" s="195"/>
    </row>
    <row r="15" spans="1:16" ht="12.75" customHeight="1">
      <c r="A15" s="163" t="s">
        <v>3</v>
      </c>
      <c r="B15" s="164" t="s">
        <v>3</v>
      </c>
      <c r="C15" s="164" t="s">
        <v>3</v>
      </c>
      <c r="D15" s="164" t="s">
        <v>3</v>
      </c>
      <c r="E15" s="164" t="s">
        <v>3</v>
      </c>
      <c r="F15" s="123"/>
      <c r="G15" s="192"/>
      <c r="H15" s="193"/>
      <c r="I15" s="193"/>
      <c r="J15" s="193"/>
      <c r="K15" s="193"/>
      <c r="L15" s="194"/>
      <c r="M15" s="194"/>
      <c r="N15" s="194"/>
      <c r="O15" s="194"/>
      <c r="P15" s="195"/>
    </row>
    <row r="16" spans="1:16" ht="12.75" customHeight="1">
      <c r="A16" s="163" t="s">
        <v>60</v>
      </c>
      <c r="B16" s="164" t="s">
        <v>60</v>
      </c>
      <c r="C16" s="164" t="s">
        <v>60</v>
      </c>
      <c r="D16" s="164" t="s">
        <v>60</v>
      </c>
      <c r="E16" s="164" t="s">
        <v>60</v>
      </c>
      <c r="F16" s="123"/>
      <c r="G16" s="222"/>
      <c r="H16" s="197"/>
      <c r="I16" s="197"/>
      <c r="J16" s="197"/>
      <c r="K16" s="197"/>
      <c r="L16" s="198"/>
      <c r="M16" s="198"/>
      <c r="N16" s="198"/>
      <c r="O16" s="198"/>
      <c r="P16" s="199"/>
    </row>
    <row r="17" spans="1:16" ht="12.75" customHeight="1">
      <c r="A17" s="163" t="s">
        <v>114</v>
      </c>
      <c r="B17" s="164" t="s">
        <v>61</v>
      </c>
      <c r="C17" s="164" t="s">
        <v>61</v>
      </c>
      <c r="D17" s="164" t="s">
        <v>61</v>
      </c>
      <c r="E17" s="164" t="s">
        <v>61</v>
      </c>
      <c r="F17" s="123"/>
      <c r="G17" s="223" t="s">
        <v>56</v>
      </c>
      <c r="H17" s="224"/>
      <c r="I17" s="201">
        <v>39448</v>
      </c>
      <c r="J17" s="202"/>
      <c r="K17" s="202"/>
      <c r="L17" s="223" t="s">
        <v>82</v>
      </c>
      <c r="M17" s="224"/>
      <c r="N17" s="201">
        <v>39813</v>
      </c>
      <c r="O17" s="202"/>
      <c r="P17" s="221"/>
    </row>
    <row r="18" spans="1:13" ht="12.75">
      <c r="A18" s="2"/>
      <c r="B18" s="2"/>
      <c r="C18" s="2"/>
      <c r="D18" s="2"/>
      <c r="E18" s="2"/>
      <c r="F18" s="1"/>
      <c r="G18" s="3"/>
      <c r="H18" s="2"/>
      <c r="I18" s="2"/>
      <c r="J18" s="2"/>
      <c r="K18" s="2"/>
      <c r="L18" s="2"/>
      <c r="M18" s="2"/>
    </row>
    <row r="19" spans="1:8" ht="12.75">
      <c r="A19" s="1" t="s">
        <v>89</v>
      </c>
      <c r="B19" s="2"/>
      <c r="C19" s="2"/>
      <c r="D19" s="2"/>
      <c r="E19" s="2"/>
      <c r="F19" s="2"/>
      <c r="H19" s="74" t="s">
        <v>270</v>
      </c>
    </row>
    <row r="20" spans="1:8" ht="12.75">
      <c r="A20" s="1"/>
      <c r="B20" s="2"/>
      <c r="C20" s="2"/>
      <c r="D20" s="2"/>
      <c r="E20" s="2"/>
      <c r="F20" s="2"/>
      <c r="H20" s="74"/>
    </row>
    <row r="21" spans="1:16" ht="12.75" customHeight="1">
      <c r="A21" s="11" t="s">
        <v>4</v>
      </c>
      <c r="B21" s="214"/>
      <c r="C21" s="194"/>
      <c r="D21" s="194"/>
      <c r="E21" s="194"/>
      <c r="F21" s="195"/>
      <c r="H21" s="88" t="s">
        <v>64</v>
      </c>
      <c r="I21" s="243"/>
      <c r="J21" s="243"/>
      <c r="K21" s="243"/>
      <c r="L21" s="243"/>
      <c r="M21" s="123"/>
      <c r="N21" s="123"/>
      <c r="O21" s="219" t="s">
        <v>268</v>
      </c>
      <c r="P21" s="220"/>
    </row>
    <row r="22" spans="1:16" ht="12.75" customHeight="1">
      <c r="A22" s="11" t="s">
        <v>90</v>
      </c>
      <c r="B22" s="214"/>
      <c r="C22" s="194"/>
      <c r="D22" s="194"/>
      <c r="E22" s="194"/>
      <c r="F22" s="195"/>
      <c r="H22" s="163" t="s">
        <v>8</v>
      </c>
      <c r="I22" s="164"/>
      <c r="J22" s="164"/>
      <c r="K22" s="164"/>
      <c r="L22" s="164"/>
      <c r="M22" s="123"/>
      <c r="N22" s="123"/>
      <c r="O22" s="212"/>
      <c r="P22" s="213"/>
    </row>
    <row r="23" spans="1:16" ht="12.75" customHeight="1">
      <c r="A23" s="11" t="s">
        <v>5</v>
      </c>
      <c r="B23" s="214"/>
      <c r="C23" s="194"/>
      <c r="D23" s="194"/>
      <c r="E23" s="194"/>
      <c r="F23" s="195"/>
      <c r="H23" s="163" t="s">
        <v>9</v>
      </c>
      <c r="I23" s="164"/>
      <c r="J23" s="164"/>
      <c r="K23" s="164"/>
      <c r="L23" s="164"/>
      <c r="M23" s="123"/>
      <c r="N23" s="123"/>
      <c r="O23" s="212"/>
      <c r="P23" s="213"/>
    </row>
    <row r="24" spans="1:16" ht="12.75" customHeight="1">
      <c r="A24" s="11" t="s">
        <v>45</v>
      </c>
      <c r="B24" s="214"/>
      <c r="C24" s="194"/>
      <c r="D24" s="194"/>
      <c r="E24" s="194"/>
      <c r="F24" s="195"/>
      <c r="H24" s="163" t="s">
        <v>10</v>
      </c>
      <c r="I24" s="164"/>
      <c r="J24" s="164"/>
      <c r="K24" s="164"/>
      <c r="L24" s="164"/>
      <c r="M24" s="123"/>
      <c r="N24" s="123"/>
      <c r="O24" s="212"/>
      <c r="P24" s="213"/>
    </row>
    <row r="25" spans="1:16" ht="12.75" customHeight="1">
      <c r="A25" s="11" t="s">
        <v>43</v>
      </c>
      <c r="B25" s="214"/>
      <c r="C25" s="194"/>
      <c r="D25" s="194"/>
      <c r="E25" s="194"/>
      <c r="F25" s="195"/>
      <c r="G25" s="2"/>
      <c r="H25" s="163" t="s">
        <v>11</v>
      </c>
      <c r="I25" s="164"/>
      <c r="J25" s="164"/>
      <c r="K25" s="164"/>
      <c r="L25" s="164"/>
      <c r="M25" s="123"/>
      <c r="N25" s="123"/>
      <c r="O25" s="212"/>
      <c r="P25" s="213"/>
    </row>
    <row r="26" spans="1:16" ht="12.75" customHeight="1">
      <c r="A26" s="11" t="s">
        <v>44</v>
      </c>
      <c r="B26" s="214"/>
      <c r="C26" s="194"/>
      <c r="D26" s="194"/>
      <c r="E26" s="194"/>
      <c r="F26" s="195"/>
      <c r="G26" s="3"/>
      <c r="H26" s="163" t="s">
        <v>12</v>
      </c>
      <c r="I26" s="164"/>
      <c r="J26" s="164"/>
      <c r="K26" s="164"/>
      <c r="L26" s="164"/>
      <c r="M26" s="123"/>
      <c r="N26" s="123"/>
      <c r="O26" s="212"/>
      <c r="P26" s="213"/>
    </row>
    <row r="27" spans="1:16" ht="12.75">
      <c r="A27" s="4"/>
      <c r="B27" s="5"/>
      <c r="C27" s="5"/>
      <c r="D27" s="5"/>
      <c r="E27" s="5"/>
      <c r="F27" s="39"/>
      <c r="G27" s="34"/>
      <c r="H27" s="163" t="s">
        <v>13</v>
      </c>
      <c r="I27" s="164"/>
      <c r="J27" s="164"/>
      <c r="K27" s="164"/>
      <c r="L27" s="164"/>
      <c r="M27" s="123"/>
      <c r="N27" s="123"/>
      <c r="O27" s="212"/>
      <c r="P27" s="213"/>
    </row>
    <row r="28" spans="1:16" ht="12.75">
      <c r="A28" s="2"/>
      <c r="B28" s="2"/>
      <c r="C28" s="2"/>
      <c r="D28" s="2"/>
      <c r="E28" s="2"/>
      <c r="F28" s="2"/>
      <c r="G28" s="2"/>
      <c r="H28" s="163" t="s">
        <v>14</v>
      </c>
      <c r="I28" s="164"/>
      <c r="J28" s="164"/>
      <c r="K28" s="164"/>
      <c r="L28" s="164"/>
      <c r="M28" s="123"/>
      <c r="N28" s="123"/>
      <c r="O28" s="212"/>
      <c r="P28" s="213"/>
    </row>
    <row r="29" spans="2:16" ht="12.75" customHeight="1">
      <c r="B29" s="2"/>
      <c r="C29" s="2"/>
      <c r="D29" s="2"/>
      <c r="E29" s="2"/>
      <c r="F29" s="2"/>
      <c r="G29" s="2"/>
      <c r="H29" s="163" t="s">
        <v>7</v>
      </c>
      <c r="I29" s="164"/>
      <c r="J29" s="164"/>
      <c r="K29" s="164"/>
      <c r="L29" s="164"/>
      <c r="M29" s="123"/>
      <c r="N29" s="123"/>
      <c r="O29" s="212"/>
      <c r="P29" s="213"/>
    </row>
    <row r="30" spans="1:16" ht="12.75" customHeight="1">
      <c r="A30" s="55"/>
      <c r="B30" s="2"/>
      <c r="C30" s="2"/>
      <c r="D30" s="2"/>
      <c r="E30" s="2"/>
      <c r="F30" s="2"/>
      <c r="G30" s="3"/>
      <c r="H30" s="163" t="s">
        <v>15</v>
      </c>
      <c r="I30" s="164"/>
      <c r="J30" s="164"/>
      <c r="K30" s="164"/>
      <c r="L30" s="164"/>
      <c r="M30" s="123"/>
      <c r="N30" s="123"/>
      <c r="O30" s="212"/>
      <c r="P30" s="213"/>
    </row>
    <row r="31" spans="8:16" ht="12.75" customHeight="1">
      <c r="H31" s="163" t="s">
        <v>271</v>
      </c>
      <c r="I31" s="164"/>
      <c r="J31" s="164"/>
      <c r="K31" s="164"/>
      <c r="L31" s="164"/>
      <c r="M31" s="123"/>
      <c r="N31" s="123"/>
      <c r="O31" s="212"/>
      <c r="P31" s="213"/>
    </row>
    <row r="32" spans="8:16" ht="12.75">
      <c r="H32" s="82" t="s">
        <v>269</v>
      </c>
      <c r="I32" s="81" t="s">
        <v>65</v>
      </c>
      <c r="J32" s="81"/>
      <c r="K32" s="81"/>
      <c r="L32" s="81"/>
      <c r="M32" s="81" t="s">
        <v>62</v>
      </c>
      <c r="N32" s="81"/>
      <c r="O32" s="81"/>
      <c r="P32" s="75"/>
    </row>
    <row r="33" spans="8:16" ht="12.75">
      <c r="H33" s="75"/>
      <c r="I33" s="81" t="s">
        <v>66</v>
      </c>
      <c r="J33" s="81"/>
      <c r="K33" s="81"/>
      <c r="L33" s="81"/>
      <c r="M33" s="81" t="s">
        <v>63</v>
      </c>
      <c r="N33" s="81"/>
      <c r="O33" s="81"/>
      <c r="P33" s="75"/>
    </row>
    <row r="34" spans="1:14" ht="12.75">
      <c r="A34" s="10" t="s">
        <v>309</v>
      </c>
      <c r="B34" s="2"/>
      <c r="C34" s="2"/>
      <c r="D34" s="2"/>
      <c r="E34" s="2"/>
      <c r="F34" s="2"/>
      <c r="G34" s="3"/>
      <c r="H34" s="2"/>
      <c r="I34" s="2"/>
      <c r="J34" s="6"/>
      <c r="K34" s="2"/>
      <c r="L34" s="2"/>
      <c r="M34" s="2"/>
      <c r="N34" s="6"/>
    </row>
    <row r="35" spans="1:14" ht="12.75">
      <c r="A35" s="10"/>
      <c r="B35" s="2"/>
      <c r="C35" s="2"/>
      <c r="D35" s="2"/>
      <c r="E35" s="2"/>
      <c r="F35" s="2"/>
      <c r="G35" s="3"/>
      <c r="H35" s="2"/>
      <c r="I35" s="2"/>
      <c r="J35" s="6"/>
      <c r="K35" s="2"/>
      <c r="L35" s="2"/>
      <c r="M35" s="2"/>
      <c r="N35" s="6"/>
    </row>
    <row r="36" spans="1:16" s="35" customFormat="1" ht="25.5" customHeight="1">
      <c r="A36" s="119" t="s">
        <v>310</v>
      </c>
      <c r="B36" s="230"/>
      <c r="C36" s="230"/>
      <c r="D36" s="230"/>
      <c r="E36" s="230"/>
      <c r="F36" s="230"/>
      <c r="G36" s="230"/>
      <c r="H36" s="230"/>
      <c r="I36" s="230"/>
      <c r="J36" s="231"/>
      <c r="K36" s="236" t="s">
        <v>96</v>
      </c>
      <c r="L36" s="89"/>
      <c r="M36" s="176" t="s">
        <v>95</v>
      </c>
      <c r="N36" s="89"/>
      <c r="O36" s="176" t="s">
        <v>17</v>
      </c>
      <c r="P36" s="89"/>
    </row>
    <row r="37" spans="1:16" ht="12.75">
      <c r="A37" s="102" t="s">
        <v>97</v>
      </c>
      <c r="B37" s="225"/>
      <c r="C37" s="225"/>
      <c r="D37" s="225"/>
      <c r="E37" s="225"/>
      <c r="F37" s="225"/>
      <c r="G37" s="225"/>
      <c r="H37" s="225"/>
      <c r="I37" s="225"/>
      <c r="J37" s="226"/>
      <c r="K37" s="177"/>
      <c r="L37" s="178"/>
      <c r="M37" s="179"/>
      <c r="N37" s="178"/>
      <c r="O37" s="182">
        <f>SUM(K37:N37)</f>
        <v>0</v>
      </c>
      <c r="P37" s="181"/>
    </row>
    <row r="38" spans="1:16" ht="12.75">
      <c r="A38" s="102" t="s">
        <v>235</v>
      </c>
      <c r="B38" s="225"/>
      <c r="C38" s="225"/>
      <c r="D38" s="225"/>
      <c r="E38" s="225"/>
      <c r="F38" s="225"/>
      <c r="G38" s="225"/>
      <c r="H38" s="225"/>
      <c r="I38" s="225"/>
      <c r="J38" s="226"/>
      <c r="K38" s="177"/>
      <c r="L38" s="178"/>
      <c r="M38" s="179"/>
      <c r="N38" s="178"/>
      <c r="O38" s="180">
        <f>K38+M38</f>
        <v>0</v>
      </c>
      <c r="P38" s="181"/>
    </row>
    <row r="39" spans="1:16" ht="12.75">
      <c r="A39" s="102" t="s">
        <v>236</v>
      </c>
      <c r="B39" s="225"/>
      <c r="C39" s="225"/>
      <c r="D39" s="225"/>
      <c r="E39" s="225"/>
      <c r="F39" s="225"/>
      <c r="G39" s="225"/>
      <c r="H39" s="225"/>
      <c r="I39" s="225"/>
      <c r="J39" s="226"/>
      <c r="K39" s="177"/>
      <c r="L39" s="178"/>
      <c r="M39" s="179"/>
      <c r="N39" s="178"/>
      <c r="O39" s="180">
        <f>K39+M39</f>
        <v>0</v>
      </c>
      <c r="P39" s="181"/>
    </row>
    <row r="40" spans="1:16" ht="12.75">
      <c r="A40" s="112" t="s">
        <v>237</v>
      </c>
      <c r="B40" s="234"/>
      <c r="C40" s="234"/>
      <c r="D40" s="234"/>
      <c r="E40" s="234"/>
      <c r="F40" s="234"/>
      <c r="G40" s="234"/>
      <c r="H40" s="234"/>
      <c r="I40" s="234"/>
      <c r="J40" s="235"/>
      <c r="K40" s="183">
        <f>K38+K39</f>
        <v>0</v>
      </c>
      <c r="L40" s="184"/>
      <c r="M40" s="183">
        <f>M38+M39</f>
        <v>0</v>
      </c>
      <c r="N40" s="184"/>
      <c r="O40" s="183">
        <f>K40+M40</f>
        <v>0</v>
      </c>
      <c r="P40" s="184"/>
    </row>
    <row r="41" spans="1:16" ht="12.75">
      <c r="A41" s="102" t="s">
        <v>238</v>
      </c>
      <c r="B41" s="225"/>
      <c r="C41" s="225"/>
      <c r="D41" s="225"/>
      <c r="E41" s="225"/>
      <c r="F41" s="225"/>
      <c r="G41" s="225"/>
      <c r="H41" s="225"/>
      <c r="I41" s="225"/>
      <c r="J41" s="226"/>
      <c r="K41" s="177"/>
      <c r="L41" s="178"/>
      <c r="M41" s="179"/>
      <c r="N41" s="178"/>
      <c r="O41" s="180">
        <f>K41+M41</f>
        <v>0</v>
      </c>
      <c r="P41" s="181"/>
    </row>
    <row r="42" spans="1:16" ht="12.75">
      <c r="A42" s="102" t="s">
        <v>172</v>
      </c>
      <c r="B42" s="225"/>
      <c r="C42" s="225"/>
      <c r="D42" s="225"/>
      <c r="E42" s="225"/>
      <c r="F42" s="225"/>
      <c r="G42" s="225"/>
      <c r="H42" s="225"/>
      <c r="I42" s="225"/>
      <c r="J42" s="226"/>
      <c r="K42" s="227"/>
      <c r="L42" s="170"/>
      <c r="M42" s="169"/>
      <c r="N42" s="170"/>
      <c r="O42" s="185">
        <f>SUM(K42:N42)</f>
        <v>0</v>
      </c>
      <c r="P42" s="186"/>
    </row>
    <row r="43" spans="1:16" ht="12.75">
      <c r="A43" s="163" t="s">
        <v>171</v>
      </c>
      <c r="B43" s="174"/>
      <c r="C43" s="174"/>
      <c r="D43" s="174"/>
      <c r="E43" s="174"/>
      <c r="F43" s="174"/>
      <c r="G43" s="174"/>
      <c r="H43" s="174"/>
      <c r="I43" s="174"/>
      <c r="J43" s="174"/>
      <c r="K43" s="175"/>
      <c r="L43" s="175"/>
      <c r="M43" s="169"/>
      <c r="N43" s="170"/>
      <c r="O43" s="185">
        <f>SUM(K43:N43)</f>
        <v>0</v>
      </c>
      <c r="P43" s="186"/>
    </row>
    <row r="44" spans="1:14" ht="12.75">
      <c r="A44" s="43" t="s">
        <v>98</v>
      </c>
      <c r="B44" s="70"/>
      <c r="C44" s="70"/>
      <c r="D44" s="70"/>
      <c r="E44" s="70"/>
      <c r="F44" s="71"/>
      <c r="G44" s="72"/>
      <c r="H44" s="70"/>
      <c r="I44" s="70"/>
      <c r="J44" s="70"/>
      <c r="K44" s="70"/>
      <c r="L44" s="2"/>
      <c r="M44" s="2"/>
      <c r="N44" s="2"/>
    </row>
    <row r="45" spans="1:16" ht="12.75">
      <c r="A45" s="187" t="s">
        <v>234</v>
      </c>
      <c r="B45" s="188"/>
      <c r="C45" s="188"/>
      <c r="D45" s="188"/>
      <c r="E45" s="188"/>
      <c r="F45" s="188"/>
      <c r="G45" s="188"/>
      <c r="H45" s="188"/>
      <c r="I45" s="188"/>
      <c r="J45" s="188"/>
      <c r="K45" s="73">
        <f>IF(K41&gt;K40,"Falsche Eingabe","")</f>
      </c>
      <c r="L45" s="2"/>
      <c r="M45" s="2">
        <f>IF(M41&gt;M40,"Falsche Eingabe","")</f>
      </c>
      <c r="N45" s="2"/>
      <c r="O45" s="2"/>
      <c r="P45" s="2"/>
    </row>
    <row r="46" spans="1:16" ht="12.75">
      <c r="A46" s="43"/>
      <c r="B46" s="31"/>
      <c r="C46" s="31"/>
      <c r="D46" s="31"/>
      <c r="E46" s="31"/>
      <c r="F46" s="31"/>
      <c r="G46" s="31"/>
      <c r="H46" s="31"/>
      <c r="I46" s="31"/>
      <c r="J46" s="31"/>
      <c r="K46" s="73"/>
      <c r="L46" s="2"/>
      <c r="M46" s="2"/>
      <c r="N46" s="2"/>
      <c r="O46" s="2"/>
      <c r="P46" s="2"/>
    </row>
    <row r="47" spans="1:16" ht="12.75">
      <c r="A47" s="70"/>
      <c r="B47" s="70"/>
      <c r="C47" s="70"/>
      <c r="D47" s="70"/>
      <c r="E47" s="70"/>
      <c r="F47" s="71"/>
      <c r="G47" s="72"/>
      <c r="H47" s="70"/>
      <c r="I47" s="70"/>
      <c r="J47" s="70"/>
      <c r="K47" s="70"/>
      <c r="L47" s="2"/>
      <c r="M47" s="2"/>
      <c r="N47" s="2"/>
      <c r="O47" s="2"/>
      <c r="P47" s="2"/>
    </row>
    <row r="48" spans="1:9" ht="12.75">
      <c r="A48" s="1" t="s">
        <v>311</v>
      </c>
      <c r="B48" s="2"/>
      <c r="C48" s="2"/>
      <c r="D48" s="2"/>
      <c r="E48" s="2"/>
      <c r="F48" s="3"/>
      <c r="G48" s="12"/>
      <c r="H48" s="2"/>
      <c r="I48" s="44"/>
    </row>
    <row r="49" spans="1:8" ht="12.75">
      <c r="A49" s="1"/>
      <c r="B49" s="2"/>
      <c r="C49" s="2"/>
      <c r="D49" s="2"/>
      <c r="E49" s="2"/>
      <c r="F49" s="3"/>
      <c r="G49" s="12"/>
      <c r="H49" s="2"/>
    </row>
    <row r="50" spans="1:8" ht="24">
      <c r="A50" s="189" t="s">
        <v>58</v>
      </c>
      <c r="B50" s="123"/>
      <c r="C50" s="123"/>
      <c r="D50" s="123"/>
      <c r="E50" s="123"/>
      <c r="F50" s="123"/>
      <c r="G50" s="13" t="s">
        <v>16</v>
      </c>
      <c r="H50" s="14" t="s">
        <v>18</v>
      </c>
    </row>
    <row r="51" spans="1:8" ht="12.75">
      <c r="A51" s="237" t="s">
        <v>278</v>
      </c>
      <c r="B51" s="238"/>
      <c r="C51" s="238"/>
      <c r="D51" s="238"/>
      <c r="E51" s="238"/>
      <c r="F51" s="239"/>
      <c r="G51" s="69"/>
      <c r="H51" s="22">
        <f>IF($G$54=0,0,G51/$G$54)</f>
        <v>0</v>
      </c>
    </row>
    <row r="52" spans="1:8" ht="12.75" customHeight="1">
      <c r="A52" s="237" t="s">
        <v>279</v>
      </c>
      <c r="B52" s="238"/>
      <c r="C52" s="238"/>
      <c r="D52" s="238"/>
      <c r="E52" s="238"/>
      <c r="F52" s="239"/>
      <c r="G52" s="50"/>
      <c r="H52" s="22">
        <f>IF($G$54=0,0,G52/$G$54)</f>
        <v>0</v>
      </c>
    </row>
    <row r="53" spans="1:8" ht="12.75" customHeight="1">
      <c r="A53" s="237" t="s">
        <v>280</v>
      </c>
      <c r="B53" s="238"/>
      <c r="C53" s="238"/>
      <c r="D53" s="238"/>
      <c r="E53" s="238"/>
      <c r="F53" s="239"/>
      <c r="G53" s="50"/>
      <c r="H53" s="22">
        <f>IF($G$54=0,0,G53/$G$54)</f>
        <v>0</v>
      </c>
    </row>
    <row r="54" spans="1:8" ht="12.75">
      <c r="A54" s="189" t="s">
        <v>84</v>
      </c>
      <c r="B54" s="123"/>
      <c r="C54" s="123"/>
      <c r="D54" s="123"/>
      <c r="E54" s="123"/>
      <c r="F54" s="123"/>
      <c r="G54" s="51">
        <f>SUM(G51:G53)</f>
        <v>0</v>
      </c>
      <c r="H54" s="17">
        <f>IF($G$56=0,0,G54/$G$56)</f>
        <v>0</v>
      </c>
    </row>
    <row r="55" spans="1:8" ht="12.75" customHeight="1">
      <c r="A55" s="237" t="s">
        <v>281</v>
      </c>
      <c r="B55" s="238"/>
      <c r="C55" s="238"/>
      <c r="D55" s="238"/>
      <c r="E55" s="238"/>
      <c r="F55" s="239"/>
      <c r="G55" s="50"/>
      <c r="H55" s="22">
        <f>IF($G$56=0,0,G55/$G$56)</f>
        <v>0</v>
      </c>
    </row>
    <row r="56" spans="1:8" ht="12.75">
      <c r="A56" s="189" t="s">
        <v>83</v>
      </c>
      <c r="B56" s="123"/>
      <c r="C56" s="123"/>
      <c r="D56" s="123"/>
      <c r="E56" s="123"/>
      <c r="F56" s="123"/>
      <c r="G56" s="51">
        <f>SUM(G54:G55)</f>
        <v>0</v>
      </c>
      <c r="H56" s="8">
        <f>SUM(H54:H55)</f>
        <v>0</v>
      </c>
    </row>
    <row r="57" spans="1:9" ht="12.75">
      <c r="A57" s="9"/>
      <c r="B57" s="2"/>
      <c r="C57" s="2"/>
      <c r="D57" s="2"/>
      <c r="H57" s="2"/>
      <c r="I57" s="2"/>
    </row>
    <row r="58" spans="1:16" ht="12.75">
      <c r="A58" s="1" t="s">
        <v>306</v>
      </c>
      <c r="B58" s="3"/>
      <c r="C58" s="2"/>
      <c r="D58" s="2"/>
      <c r="E58" s="2"/>
      <c r="F58" s="2"/>
      <c r="G58" s="2"/>
      <c r="H58" s="2"/>
      <c r="I58" s="2"/>
      <c r="J58" s="45"/>
      <c r="K58" s="45"/>
      <c r="L58" s="45"/>
      <c r="M58" s="45"/>
      <c r="N58" s="45"/>
      <c r="O58" s="45"/>
      <c r="P58" s="2"/>
    </row>
    <row r="59" spans="1:16" ht="12.75">
      <c r="A59" s="54">
        <f>IF(SUM(B62:J64)=K65,"","Einträge in B62 - J64 noch nicht korrekt")</f>
      </c>
      <c r="B59" s="3"/>
      <c r="C59" s="2"/>
      <c r="D59" s="2"/>
      <c r="E59" s="2"/>
      <c r="F59" s="2"/>
      <c r="G59" s="2"/>
      <c r="H59" s="2"/>
      <c r="I59" s="2"/>
      <c r="J59" s="2"/>
      <c r="K59" s="2"/>
      <c r="L59" s="2"/>
      <c r="M59" s="2"/>
      <c r="N59" s="2"/>
      <c r="O59" s="2"/>
      <c r="P59" s="2"/>
    </row>
    <row r="60" spans="1:16" ht="12.75">
      <c r="A60" s="240" t="s">
        <v>68</v>
      </c>
      <c r="B60" s="232" t="s">
        <v>99</v>
      </c>
      <c r="C60" s="233"/>
      <c r="D60" s="233"/>
      <c r="E60" s="233"/>
      <c r="F60" s="233"/>
      <c r="G60" s="233"/>
      <c r="H60" s="233"/>
      <c r="I60" s="233"/>
      <c r="J60" s="89"/>
      <c r="K60" s="228" t="s">
        <v>17</v>
      </c>
      <c r="L60" s="229"/>
      <c r="M60" s="229"/>
      <c r="N60" s="2"/>
      <c r="O60" s="2"/>
      <c r="P60" s="2"/>
    </row>
    <row r="61" spans="1:16" s="35" customFormat="1" ht="24">
      <c r="A61" s="241"/>
      <c r="B61" s="15" t="s">
        <v>25</v>
      </c>
      <c r="C61" s="15" t="s">
        <v>173</v>
      </c>
      <c r="D61" s="15" t="s">
        <v>112</v>
      </c>
      <c r="E61" s="15" t="s">
        <v>113</v>
      </c>
      <c r="F61" s="15" t="s">
        <v>174</v>
      </c>
      <c r="G61" s="15" t="s">
        <v>100</v>
      </c>
      <c r="H61" s="15" t="s">
        <v>101</v>
      </c>
      <c r="I61" s="15" t="s">
        <v>102</v>
      </c>
      <c r="J61" s="15" t="s">
        <v>274</v>
      </c>
      <c r="K61" s="7" t="s">
        <v>16</v>
      </c>
      <c r="L61" s="16" t="s">
        <v>18</v>
      </c>
      <c r="M61" s="16" t="s">
        <v>70</v>
      </c>
      <c r="N61" s="2"/>
      <c r="O61"/>
      <c r="P61"/>
    </row>
    <row r="62" spans="1:14" ht="12.75">
      <c r="A62" s="11" t="s">
        <v>27</v>
      </c>
      <c r="B62" s="49"/>
      <c r="C62" s="49"/>
      <c r="D62" s="49"/>
      <c r="E62" s="49"/>
      <c r="F62" s="49"/>
      <c r="G62" s="49"/>
      <c r="H62" s="49"/>
      <c r="I62" s="49"/>
      <c r="J62" s="49"/>
      <c r="K62" s="19">
        <f>SUM(B62:J62)</f>
        <v>0</v>
      </c>
      <c r="L62" s="17">
        <f>IF(K$65=0,0,K62/K$65)</f>
        <v>0</v>
      </c>
      <c r="M62" s="17">
        <f>IF(K$65=0,0,K62/(K$65-K64))</f>
        <v>0</v>
      </c>
      <c r="N62" s="2"/>
    </row>
    <row r="63" spans="1:14" ht="12.75">
      <c r="A63" s="11" t="s">
        <v>26</v>
      </c>
      <c r="B63" s="49"/>
      <c r="C63" s="49"/>
      <c r="D63" s="49"/>
      <c r="E63" s="49"/>
      <c r="F63" s="49"/>
      <c r="G63" s="49"/>
      <c r="H63" s="49"/>
      <c r="I63" s="49"/>
      <c r="J63" s="49"/>
      <c r="K63" s="19">
        <f>SUM(B63:J63)</f>
        <v>0</v>
      </c>
      <c r="L63" s="17">
        <f>IF(K$65=0,0,K63/K$65)</f>
        <v>0</v>
      </c>
      <c r="M63" s="17">
        <f>IF(K$65=0,0,K63/(K$65-K64))</f>
        <v>0</v>
      </c>
      <c r="N63" s="2"/>
    </row>
    <row r="64" spans="1:14" ht="12.75">
      <c r="A64" s="11" t="s">
        <v>88</v>
      </c>
      <c r="B64" s="49"/>
      <c r="C64" s="49"/>
      <c r="D64" s="49"/>
      <c r="E64" s="49"/>
      <c r="F64" s="49"/>
      <c r="G64" s="49"/>
      <c r="H64" s="49"/>
      <c r="I64" s="49"/>
      <c r="J64" s="49"/>
      <c r="K64" s="19">
        <f>SUM(B64:J64)</f>
        <v>0</v>
      </c>
      <c r="L64" s="17">
        <f>IF(K$65=0,0,K64/K$65)</f>
        <v>0</v>
      </c>
      <c r="M64" s="57"/>
      <c r="N64" s="6"/>
    </row>
    <row r="65" spans="1:14" ht="12.75">
      <c r="A65" s="18" t="s">
        <v>67</v>
      </c>
      <c r="B65" s="19">
        <f aca="true" t="shared" si="0" ref="B65:J65">SUM(B62:B63)</f>
        <v>0</v>
      </c>
      <c r="C65" s="19">
        <f t="shared" si="0"/>
        <v>0</v>
      </c>
      <c r="D65" s="19">
        <f t="shared" si="0"/>
        <v>0</v>
      </c>
      <c r="E65" s="19">
        <f t="shared" si="0"/>
        <v>0</v>
      </c>
      <c r="F65" s="19">
        <f t="shared" si="0"/>
        <v>0</v>
      </c>
      <c r="G65" s="19">
        <f t="shared" si="0"/>
        <v>0</v>
      </c>
      <c r="H65" s="19">
        <f t="shared" si="0"/>
        <v>0</v>
      </c>
      <c r="I65" s="19">
        <f t="shared" si="0"/>
        <v>0</v>
      </c>
      <c r="J65" s="19">
        <f t="shared" si="0"/>
        <v>0</v>
      </c>
      <c r="K65" s="19">
        <f>O37</f>
        <v>0</v>
      </c>
      <c r="L65" s="17">
        <f>IF(K$65=0,0,K65/K$65)</f>
        <v>0</v>
      </c>
      <c r="M65" s="17">
        <f>L65</f>
        <v>0</v>
      </c>
      <c r="N65" s="2"/>
    </row>
    <row r="66" spans="1:14" ht="24">
      <c r="A66" s="18" t="s">
        <v>69</v>
      </c>
      <c r="B66" s="17">
        <f aca="true" t="shared" si="1" ref="B66:K66">IF($K$65=0,0,B65/$K$65)</f>
        <v>0</v>
      </c>
      <c r="C66" s="17">
        <f t="shared" si="1"/>
        <v>0</v>
      </c>
      <c r="D66" s="17">
        <f t="shared" si="1"/>
        <v>0</v>
      </c>
      <c r="E66" s="17">
        <f t="shared" si="1"/>
        <v>0</v>
      </c>
      <c r="F66" s="17">
        <f t="shared" si="1"/>
        <v>0</v>
      </c>
      <c r="G66" s="17">
        <f t="shared" si="1"/>
        <v>0</v>
      </c>
      <c r="H66" s="17">
        <f t="shared" si="1"/>
        <v>0</v>
      </c>
      <c r="I66" s="17">
        <f t="shared" si="1"/>
        <v>0</v>
      </c>
      <c r="J66" s="17">
        <f t="shared" si="1"/>
        <v>0</v>
      </c>
      <c r="K66" s="17">
        <f t="shared" si="1"/>
        <v>0</v>
      </c>
      <c r="L66" s="17"/>
      <c r="M66" s="17"/>
      <c r="N66" s="2"/>
    </row>
    <row r="67" spans="1:16" ht="12.75">
      <c r="A67" s="54">
        <f>IF(SUM(E69:E80)=E81,"","Einträge in E69 - E80 noch nicht korrekt")</f>
      </c>
      <c r="B67" s="2"/>
      <c r="C67" s="2"/>
      <c r="D67" s="2"/>
      <c r="E67" s="2"/>
      <c r="F67" s="2"/>
      <c r="G67" s="2"/>
      <c r="H67" s="2"/>
      <c r="I67" s="54">
        <f>IF(SUM(N69:N73)=N74,"","Einträge in N69 - N73 noch nicht korrekt")</f>
      </c>
      <c r="J67" s="6"/>
      <c r="K67" s="6"/>
      <c r="L67" s="6"/>
      <c r="M67" s="6"/>
      <c r="N67" s="6"/>
      <c r="O67" s="6"/>
      <c r="P67" s="6"/>
    </row>
    <row r="68" spans="1:16" ht="24">
      <c r="A68" s="171" t="s">
        <v>24</v>
      </c>
      <c r="B68" s="172"/>
      <c r="C68" s="172"/>
      <c r="D68" s="173"/>
      <c r="E68" s="20" t="s">
        <v>16</v>
      </c>
      <c r="F68" s="14" t="s">
        <v>18</v>
      </c>
      <c r="G68" s="14" t="s">
        <v>70</v>
      </c>
      <c r="H68" s="2"/>
      <c r="I68" s="242" t="s">
        <v>57</v>
      </c>
      <c r="J68" s="242"/>
      <c r="K68" s="242"/>
      <c r="L68" s="242"/>
      <c r="M68" s="123"/>
      <c r="N68" s="20" t="s">
        <v>16</v>
      </c>
      <c r="O68" s="14" t="s">
        <v>18</v>
      </c>
      <c r="P68" s="14" t="s">
        <v>70</v>
      </c>
    </row>
    <row r="69" spans="1:16" ht="12.75">
      <c r="A69" s="163" t="s">
        <v>103</v>
      </c>
      <c r="B69" s="164"/>
      <c r="C69" s="164"/>
      <c r="D69" s="164"/>
      <c r="E69" s="47"/>
      <c r="F69" s="22">
        <f>IF($E$81=0,0,E69/$E$81)</f>
        <v>0</v>
      </c>
      <c r="G69" s="22">
        <f>IF($E$81=0,0,E69/($E$81-$E$80))</f>
        <v>0</v>
      </c>
      <c r="H69" s="2"/>
      <c r="I69" s="163" t="s">
        <v>52</v>
      </c>
      <c r="J69" s="163"/>
      <c r="K69" s="163"/>
      <c r="L69" s="163"/>
      <c r="M69" s="123"/>
      <c r="N69" s="49"/>
      <c r="O69" s="22">
        <f aca="true" t="shared" si="2" ref="O69:O74">IF($N$74=0,0,N69/$N$74)</f>
        <v>0</v>
      </c>
      <c r="P69" s="22">
        <f>IF($N$74=0,0,N69/($N$74-$N$73))</f>
        <v>0</v>
      </c>
    </row>
    <row r="70" spans="1:16" ht="12.75" customHeight="1">
      <c r="A70" s="163" t="s">
        <v>104</v>
      </c>
      <c r="B70" s="164"/>
      <c r="C70" s="164"/>
      <c r="D70" s="164"/>
      <c r="E70" s="47"/>
      <c r="F70" s="22">
        <f aca="true" t="shared" si="3" ref="F70:F81">IF($E$81=0,0,E70/$E$81)</f>
        <v>0</v>
      </c>
      <c r="G70" s="22">
        <f aca="true" t="shared" si="4" ref="G70:G79">IF($E$81=0,0,E70/($E$81-$E$80))</f>
        <v>0</v>
      </c>
      <c r="H70" s="2"/>
      <c r="I70" s="163" t="s">
        <v>51</v>
      </c>
      <c r="J70" s="163"/>
      <c r="K70" s="163"/>
      <c r="L70" s="163"/>
      <c r="M70" s="123"/>
      <c r="N70" s="49"/>
      <c r="O70" s="22">
        <f t="shared" si="2"/>
        <v>0</v>
      </c>
      <c r="P70" s="22">
        <f>IF($N$74=0,0,N70/($N$74-$N$73))</f>
        <v>0</v>
      </c>
    </row>
    <row r="71" spans="1:16" ht="12.75" customHeight="1">
      <c r="A71" s="163" t="s">
        <v>105</v>
      </c>
      <c r="B71" s="164"/>
      <c r="C71" s="164"/>
      <c r="D71" s="164"/>
      <c r="E71" s="47"/>
      <c r="F71" s="22">
        <f t="shared" si="3"/>
        <v>0</v>
      </c>
      <c r="G71" s="22">
        <f t="shared" si="4"/>
        <v>0</v>
      </c>
      <c r="H71" s="2"/>
      <c r="I71" s="163" t="s">
        <v>50</v>
      </c>
      <c r="J71" s="163"/>
      <c r="K71" s="163"/>
      <c r="L71" s="163"/>
      <c r="M71" s="123"/>
      <c r="N71" s="49"/>
      <c r="O71" s="22">
        <f t="shared" si="2"/>
        <v>0</v>
      </c>
      <c r="P71" s="22">
        <f>IF($N$74=0,0,N71/($N$74-$N$73))</f>
        <v>0</v>
      </c>
    </row>
    <row r="72" spans="1:16" ht="12.75" customHeight="1">
      <c r="A72" s="163" t="s">
        <v>106</v>
      </c>
      <c r="B72" s="164"/>
      <c r="C72" s="164"/>
      <c r="D72" s="164"/>
      <c r="E72" s="47"/>
      <c r="F72" s="22">
        <f t="shared" si="3"/>
        <v>0</v>
      </c>
      <c r="G72" s="22">
        <f t="shared" si="4"/>
        <v>0</v>
      </c>
      <c r="H72" s="2"/>
      <c r="I72" s="163" t="s">
        <v>49</v>
      </c>
      <c r="J72" s="163"/>
      <c r="K72" s="163"/>
      <c r="L72" s="163"/>
      <c r="M72" s="123"/>
      <c r="N72" s="49"/>
      <c r="O72" s="22">
        <f t="shared" si="2"/>
        <v>0</v>
      </c>
      <c r="P72" s="22">
        <f>IF($N$74=0,0,N72/($N$74-$N$73))</f>
        <v>0</v>
      </c>
    </row>
    <row r="73" spans="1:16" ht="12.75" customHeight="1">
      <c r="A73" s="163" t="s">
        <v>107</v>
      </c>
      <c r="B73" s="164"/>
      <c r="C73" s="164"/>
      <c r="D73" s="164"/>
      <c r="E73" s="47"/>
      <c r="F73" s="22">
        <f t="shared" si="3"/>
        <v>0</v>
      </c>
      <c r="G73" s="22">
        <f t="shared" si="4"/>
        <v>0</v>
      </c>
      <c r="H73" s="2"/>
      <c r="I73" s="163" t="s">
        <v>88</v>
      </c>
      <c r="J73" s="163"/>
      <c r="K73" s="163"/>
      <c r="L73" s="163"/>
      <c r="M73" s="123"/>
      <c r="N73" s="47"/>
      <c r="O73" s="22">
        <f t="shared" si="2"/>
        <v>0</v>
      </c>
      <c r="P73" s="56">
        <f>SUM(N69:N73)</f>
        <v>0</v>
      </c>
    </row>
    <row r="74" spans="1:16" ht="12.75">
      <c r="A74" s="163" t="s">
        <v>244</v>
      </c>
      <c r="B74" s="164"/>
      <c r="C74" s="164"/>
      <c r="D74" s="164"/>
      <c r="E74" s="47"/>
      <c r="F74" s="22">
        <f t="shared" si="3"/>
        <v>0</v>
      </c>
      <c r="G74" s="22">
        <f t="shared" si="4"/>
        <v>0</v>
      </c>
      <c r="H74" s="2"/>
      <c r="I74" s="242" t="s">
        <v>17</v>
      </c>
      <c r="J74" s="242"/>
      <c r="K74" s="242"/>
      <c r="L74" s="242"/>
      <c r="M74" s="123"/>
      <c r="N74" s="19">
        <f>O37</f>
        <v>0</v>
      </c>
      <c r="O74" s="17">
        <f t="shared" si="2"/>
        <v>0</v>
      </c>
      <c r="P74" s="17">
        <f>O74</f>
        <v>0</v>
      </c>
    </row>
    <row r="75" spans="1:16" ht="12.75">
      <c r="A75" s="163" t="s">
        <v>108</v>
      </c>
      <c r="B75" s="164"/>
      <c r="C75" s="164"/>
      <c r="D75" s="164"/>
      <c r="E75" s="47"/>
      <c r="F75" s="22">
        <f t="shared" si="3"/>
        <v>0</v>
      </c>
      <c r="G75" s="22">
        <f t="shared" si="4"/>
        <v>0</v>
      </c>
      <c r="H75" s="2"/>
      <c r="I75" s="54">
        <f>IF(SUM(N77:N80)=N81,"","Einträge in N77 - N80 noch nicht korrekt")</f>
      </c>
      <c r="J75" s="31"/>
      <c r="K75" s="31"/>
      <c r="L75" s="34"/>
      <c r="N75" s="40"/>
      <c r="O75" s="33"/>
      <c r="P75" s="33"/>
    </row>
    <row r="76" spans="1:16" ht="12.75" customHeight="1">
      <c r="A76" s="163" t="s">
        <v>109</v>
      </c>
      <c r="B76" s="164"/>
      <c r="C76" s="164"/>
      <c r="D76" s="164"/>
      <c r="E76" s="47"/>
      <c r="F76" s="22">
        <f t="shared" si="3"/>
        <v>0</v>
      </c>
      <c r="G76" s="22">
        <f t="shared" si="4"/>
        <v>0</v>
      </c>
      <c r="H76" s="2"/>
      <c r="I76" s="242" t="s">
        <v>251</v>
      </c>
      <c r="J76" s="242"/>
      <c r="K76" s="242"/>
      <c r="L76" s="242"/>
      <c r="M76" s="123"/>
      <c r="N76" s="20" t="s">
        <v>16</v>
      </c>
      <c r="O76" s="14" t="s">
        <v>18</v>
      </c>
      <c r="P76" s="14" t="s">
        <v>70</v>
      </c>
    </row>
    <row r="77" spans="1:16" ht="12.75">
      <c r="A77" s="163" t="s">
        <v>111</v>
      </c>
      <c r="B77" s="164"/>
      <c r="C77" s="164"/>
      <c r="D77" s="164"/>
      <c r="E77" s="47"/>
      <c r="F77" s="22">
        <f t="shared" si="3"/>
        <v>0</v>
      </c>
      <c r="G77" s="22">
        <f t="shared" si="4"/>
        <v>0</v>
      </c>
      <c r="H77" s="2"/>
      <c r="I77" s="163" t="s">
        <v>200</v>
      </c>
      <c r="J77" s="163"/>
      <c r="K77" s="163"/>
      <c r="L77" s="163"/>
      <c r="M77" s="123"/>
      <c r="N77" s="49"/>
      <c r="O77" s="22">
        <f>IF($N$81=0,0,N77/$N$81)</f>
        <v>0</v>
      </c>
      <c r="P77" s="22">
        <f>IF($N$81=0,0,N77/($N$81-$N$80))</f>
        <v>0</v>
      </c>
    </row>
    <row r="78" spans="1:16" ht="12.75" customHeight="1">
      <c r="A78" s="163" t="s">
        <v>7</v>
      </c>
      <c r="B78" s="164"/>
      <c r="C78" s="164"/>
      <c r="D78" s="164"/>
      <c r="E78" s="47"/>
      <c r="F78" s="22">
        <f t="shared" si="3"/>
        <v>0</v>
      </c>
      <c r="G78" s="22">
        <f t="shared" si="4"/>
        <v>0</v>
      </c>
      <c r="H78" s="2"/>
      <c r="I78" s="163" t="s">
        <v>252</v>
      </c>
      <c r="J78" s="163"/>
      <c r="K78" s="163"/>
      <c r="L78" s="163"/>
      <c r="M78" s="123"/>
      <c r="N78" s="49"/>
      <c r="O78" s="22">
        <f>IF($N$81=0,0,N78/$N$81)</f>
        <v>0</v>
      </c>
      <c r="P78" s="22">
        <f>IF($N$81=0,0,N78/($N$81-$N$80))</f>
        <v>0</v>
      </c>
    </row>
    <row r="79" spans="1:16" ht="12.75" customHeight="1">
      <c r="A79" s="163" t="s">
        <v>110</v>
      </c>
      <c r="B79" s="164"/>
      <c r="C79" s="164"/>
      <c r="D79" s="164"/>
      <c r="E79" s="47"/>
      <c r="F79" s="22">
        <f t="shared" si="3"/>
        <v>0</v>
      </c>
      <c r="G79" s="22">
        <f t="shared" si="4"/>
        <v>0</v>
      </c>
      <c r="H79" s="2"/>
      <c r="I79" s="163" t="s">
        <v>253</v>
      </c>
      <c r="J79" s="163"/>
      <c r="K79" s="163"/>
      <c r="L79" s="163"/>
      <c r="M79" s="123"/>
      <c r="N79" s="49"/>
      <c r="O79" s="22">
        <f>IF($N$81=0,0,N79/$N$81)</f>
        <v>0</v>
      </c>
      <c r="P79" s="22">
        <f>IF($N$81=0,0,N79/($N$81-$N$80))</f>
        <v>0</v>
      </c>
    </row>
    <row r="80" spans="1:16" ht="12.75" customHeight="1">
      <c r="A80" s="163" t="s">
        <v>88</v>
      </c>
      <c r="B80" s="164"/>
      <c r="C80" s="164"/>
      <c r="D80" s="164"/>
      <c r="E80" s="47"/>
      <c r="F80" s="22">
        <f t="shared" si="3"/>
        <v>0</v>
      </c>
      <c r="G80" s="56">
        <f>SUM(E69:E80)</f>
        <v>0</v>
      </c>
      <c r="H80" s="2"/>
      <c r="I80" s="163" t="s">
        <v>88</v>
      </c>
      <c r="J80" s="163"/>
      <c r="K80" s="163"/>
      <c r="L80" s="163"/>
      <c r="M80" s="123"/>
      <c r="N80" s="47"/>
      <c r="O80" s="22">
        <f>IF($N$81=0,0,N80/$N$81)</f>
        <v>0</v>
      </c>
      <c r="P80" s="22"/>
    </row>
    <row r="81" spans="1:16" ht="12.75">
      <c r="A81" s="208" t="s">
        <v>17</v>
      </c>
      <c r="B81" s="117"/>
      <c r="C81" s="117"/>
      <c r="D81" s="89"/>
      <c r="E81" s="19">
        <f>O37</f>
        <v>0</v>
      </c>
      <c r="F81" s="17">
        <f t="shared" si="3"/>
        <v>0</v>
      </c>
      <c r="G81" s="17">
        <f>F81</f>
        <v>0</v>
      </c>
      <c r="H81" s="2"/>
      <c r="I81" s="242" t="s">
        <v>17</v>
      </c>
      <c r="J81" s="242"/>
      <c r="K81" s="242"/>
      <c r="L81" s="242"/>
      <c r="M81" s="123"/>
      <c r="N81" s="19">
        <f>SUM(N77:N80)</f>
        <v>0</v>
      </c>
      <c r="O81" s="17">
        <f>IF($N$74=0,0,N81/$N$74)</f>
        <v>0</v>
      </c>
      <c r="P81" s="17">
        <f>O81</f>
        <v>0</v>
      </c>
    </row>
    <row r="82" spans="1:9" ht="12.75">
      <c r="A82" s="43" t="s">
        <v>245</v>
      </c>
      <c r="B82" s="2"/>
      <c r="C82" s="2"/>
      <c r="D82" s="2"/>
      <c r="E82" s="2"/>
      <c r="F82" s="2"/>
      <c r="G82" s="2"/>
      <c r="H82" s="2"/>
      <c r="I82" s="54">
        <f>IF(SUM(N84:N86)=N87,"","Einträge in N84 - N86 noch nicht korrekt")</f>
      </c>
    </row>
    <row r="83" spans="1:16" ht="12.75" customHeight="1">
      <c r="A83" s="43"/>
      <c r="B83" s="2"/>
      <c r="C83" s="2"/>
      <c r="D83" s="2"/>
      <c r="E83" s="2"/>
      <c r="F83" s="2"/>
      <c r="G83" s="2"/>
      <c r="H83" s="2"/>
      <c r="I83" s="242" t="s">
        <v>250</v>
      </c>
      <c r="J83" s="242"/>
      <c r="K83" s="242"/>
      <c r="L83" s="242"/>
      <c r="M83" s="123"/>
      <c r="N83" s="20" t="s">
        <v>16</v>
      </c>
      <c r="O83" s="14" t="s">
        <v>18</v>
      </c>
      <c r="P83" s="14" t="s">
        <v>70</v>
      </c>
    </row>
    <row r="84" spans="1:16" ht="12.75" customHeight="1">
      <c r="A84" s="43"/>
      <c r="B84" s="2"/>
      <c r="C84" s="2"/>
      <c r="D84" s="2"/>
      <c r="E84" s="2"/>
      <c r="F84" s="2"/>
      <c r="G84" s="2"/>
      <c r="H84" s="2"/>
      <c r="I84" s="163" t="s">
        <v>254</v>
      </c>
      <c r="J84" s="163"/>
      <c r="K84" s="163"/>
      <c r="L84" s="163"/>
      <c r="M84" s="123"/>
      <c r="N84" s="49"/>
      <c r="O84" s="22">
        <f>IF($N$87=0,0,N84/$N$87)</f>
        <v>0</v>
      </c>
      <c r="P84" s="22">
        <f>IF($N$87=0,0,N84/($N$87-$N$86))</f>
        <v>0</v>
      </c>
    </row>
    <row r="85" spans="1:16" ht="12.75" customHeight="1">
      <c r="A85" s="43"/>
      <c r="B85" s="2"/>
      <c r="C85" s="2"/>
      <c r="D85" s="2"/>
      <c r="E85" s="2"/>
      <c r="F85" s="2"/>
      <c r="G85" s="2"/>
      <c r="H85" s="2"/>
      <c r="I85" s="163" t="s">
        <v>255</v>
      </c>
      <c r="J85" s="163"/>
      <c r="K85" s="163"/>
      <c r="L85" s="163"/>
      <c r="M85" s="123"/>
      <c r="N85" s="49"/>
      <c r="O85" s="22">
        <f>IF($N$87=0,0,N85/$N$87)</f>
        <v>0</v>
      </c>
      <c r="P85" s="22">
        <f>IF($N$87=0,0,N85/($N$87-$N$86))</f>
        <v>0</v>
      </c>
    </row>
    <row r="86" spans="1:16" ht="12.75" customHeight="1">
      <c r="A86" s="43"/>
      <c r="B86" s="2"/>
      <c r="C86" s="2"/>
      <c r="D86" s="2"/>
      <c r="E86" s="2"/>
      <c r="F86" s="2"/>
      <c r="G86" s="2"/>
      <c r="H86" s="2"/>
      <c r="I86" s="163" t="s">
        <v>88</v>
      </c>
      <c r="J86" s="163"/>
      <c r="K86" s="163"/>
      <c r="L86" s="163"/>
      <c r="M86" s="123"/>
      <c r="N86" s="47"/>
      <c r="O86" s="22">
        <f>IF($N$87=0,0,N86/$N$87)</f>
        <v>0</v>
      </c>
      <c r="P86" s="22"/>
    </row>
    <row r="87" spans="1:16" ht="12.75" customHeight="1">
      <c r="A87" s="43"/>
      <c r="B87" s="2"/>
      <c r="C87" s="2"/>
      <c r="D87" s="2"/>
      <c r="E87" s="2"/>
      <c r="F87" s="2"/>
      <c r="G87" s="2"/>
      <c r="H87" s="2"/>
      <c r="I87" s="242" t="s">
        <v>17</v>
      </c>
      <c r="J87" s="242"/>
      <c r="K87" s="242"/>
      <c r="L87" s="242"/>
      <c r="M87" s="123"/>
      <c r="N87" s="19">
        <f>N78+N79</f>
        <v>0</v>
      </c>
      <c r="O87" s="17">
        <f>IF($N$87=0,0,N87/$N$87)</f>
        <v>0</v>
      </c>
      <c r="P87" s="17">
        <f>O87</f>
        <v>0</v>
      </c>
    </row>
    <row r="88" spans="1:8" ht="12.75">
      <c r="A88" s="43"/>
      <c r="B88" s="2"/>
      <c r="C88" s="2"/>
      <c r="D88" s="2"/>
      <c r="E88" s="2"/>
      <c r="F88" s="2"/>
      <c r="G88" s="2"/>
      <c r="H88" s="2"/>
    </row>
    <row r="89" spans="1:14" ht="12.75">
      <c r="A89" s="1" t="s">
        <v>307</v>
      </c>
      <c r="B89" s="23"/>
      <c r="C89" s="24"/>
      <c r="D89" s="24"/>
      <c r="E89" s="24"/>
      <c r="F89" s="24"/>
      <c r="G89" s="24"/>
      <c r="H89" s="24"/>
      <c r="I89" s="24"/>
      <c r="J89" s="24"/>
      <c r="K89" s="45"/>
      <c r="L89" s="46"/>
      <c r="M89" s="46"/>
      <c r="N89" s="46"/>
    </row>
    <row r="90" spans="1:11" ht="12.75">
      <c r="A90" s="54">
        <f>IF(SUM(E92:E106)+SUM(N92:N99)+SUM(N102:N105)=N106,"","Einträge in E93 - E107 und N93 - N106 noch nicht korrekt")</f>
      </c>
      <c r="B90" s="23"/>
      <c r="C90" s="24"/>
      <c r="D90" s="24"/>
      <c r="E90" s="24"/>
      <c r="F90" s="24"/>
      <c r="G90" s="24"/>
      <c r="I90" s="24"/>
      <c r="J90" s="24"/>
      <c r="K90" s="24"/>
    </row>
    <row r="91" spans="1:16" ht="24">
      <c r="A91" s="115" t="s">
        <v>288</v>
      </c>
      <c r="B91" s="153"/>
      <c r="C91" s="153"/>
      <c r="D91" s="154"/>
      <c r="E91" s="7" t="s">
        <v>16</v>
      </c>
      <c r="F91" s="7" t="s">
        <v>18</v>
      </c>
      <c r="G91" s="7" t="s">
        <v>70</v>
      </c>
      <c r="I91" s="115" t="s">
        <v>289</v>
      </c>
      <c r="J91" s="153"/>
      <c r="K91" s="153"/>
      <c r="L91" s="153"/>
      <c r="M91" s="154"/>
      <c r="N91" s="7" t="s">
        <v>16</v>
      </c>
      <c r="O91" s="7" t="s">
        <v>18</v>
      </c>
      <c r="P91" s="7" t="s">
        <v>70</v>
      </c>
    </row>
    <row r="92" spans="1:16" ht="12.75">
      <c r="A92" s="150" t="s">
        <v>115</v>
      </c>
      <c r="B92" s="151"/>
      <c r="C92" s="151"/>
      <c r="D92" s="152"/>
      <c r="E92" s="47"/>
      <c r="F92" s="22">
        <f aca="true" t="shared" si="5" ref="F92:F106">IF($N$106=0,0,E92/$N$106)</f>
        <v>0</v>
      </c>
      <c r="G92" s="22">
        <f aca="true" t="shared" si="6" ref="G92:G106">IF($N$106=0,0,E92/($N$106-$N$105))</f>
        <v>0</v>
      </c>
      <c r="I92" s="150" t="s">
        <v>129</v>
      </c>
      <c r="J92" s="151" t="s">
        <v>129</v>
      </c>
      <c r="K92" s="151" t="s">
        <v>129</v>
      </c>
      <c r="L92" s="151" t="s">
        <v>129</v>
      </c>
      <c r="M92" s="89"/>
      <c r="N92" s="47"/>
      <c r="O92" s="22">
        <f aca="true" t="shared" si="7" ref="O92:O106">IF($N$106=0,0,N92/$N$106)</f>
        <v>0</v>
      </c>
      <c r="P92" s="22">
        <f aca="true" t="shared" si="8" ref="P92:P99">IF($N$106=0,0,N92/($N$106-$N$105))</f>
        <v>0</v>
      </c>
    </row>
    <row r="93" spans="1:16" ht="12.75">
      <c r="A93" s="150" t="s">
        <v>116</v>
      </c>
      <c r="B93" s="151" t="s">
        <v>116</v>
      </c>
      <c r="C93" s="151" t="s">
        <v>116</v>
      </c>
      <c r="D93" s="152" t="s">
        <v>116</v>
      </c>
      <c r="E93" s="47"/>
      <c r="F93" s="22">
        <f t="shared" si="5"/>
        <v>0</v>
      </c>
      <c r="G93" s="22">
        <f t="shared" si="6"/>
        <v>0</v>
      </c>
      <c r="I93" s="150" t="s">
        <v>130</v>
      </c>
      <c r="J93" s="151" t="s">
        <v>130</v>
      </c>
      <c r="K93" s="151" t="s">
        <v>130</v>
      </c>
      <c r="L93" s="151" t="s">
        <v>130</v>
      </c>
      <c r="M93" s="89"/>
      <c r="N93" s="47"/>
      <c r="O93" s="22">
        <f t="shared" si="7"/>
        <v>0</v>
      </c>
      <c r="P93" s="22">
        <f t="shared" si="8"/>
        <v>0</v>
      </c>
    </row>
    <row r="94" spans="1:16" ht="12.75">
      <c r="A94" s="150" t="s">
        <v>117</v>
      </c>
      <c r="B94" s="151" t="s">
        <v>117</v>
      </c>
      <c r="C94" s="151" t="s">
        <v>117</v>
      </c>
      <c r="D94" s="152" t="s">
        <v>117</v>
      </c>
      <c r="E94" s="47"/>
      <c r="F94" s="22">
        <f t="shared" si="5"/>
        <v>0</v>
      </c>
      <c r="G94" s="22">
        <f t="shared" si="6"/>
        <v>0</v>
      </c>
      <c r="I94" s="150" t="s">
        <v>242</v>
      </c>
      <c r="J94" s="151" t="s">
        <v>131</v>
      </c>
      <c r="K94" s="151" t="s">
        <v>131</v>
      </c>
      <c r="L94" s="151" t="s">
        <v>131</v>
      </c>
      <c r="M94" s="89"/>
      <c r="N94" s="47"/>
      <c r="O94" s="22">
        <f t="shared" si="7"/>
        <v>0</v>
      </c>
      <c r="P94" s="22">
        <f t="shared" si="8"/>
        <v>0</v>
      </c>
    </row>
    <row r="95" spans="1:16" ht="12.75">
      <c r="A95" s="150" t="s">
        <v>118</v>
      </c>
      <c r="B95" s="151" t="s">
        <v>118</v>
      </c>
      <c r="C95" s="151" t="s">
        <v>118</v>
      </c>
      <c r="D95" s="152" t="s">
        <v>118</v>
      </c>
      <c r="E95" s="47"/>
      <c r="F95" s="22">
        <f t="shared" si="5"/>
        <v>0</v>
      </c>
      <c r="G95" s="22">
        <f t="shared" si="6"/>
        <v>0</v>
      </c>
      <c r="I95" s="150" t="s">
        <v>132</v>
      </c>
      <c r="J95" s="151" t="s">
        <v>132</v>
      </c>
      <c r="K95" s="151" t="s">
        <v>132</v>
      </c>
      <c r="L95" s="151" t="s">
        <v>132</v>
      </c>
      <c r="M95" s="89"/>
      <c r="N95" s="47"/>
      <c r="O95" s="22">
        <f t="shared" si="7"/>
        <v>0</v>
      </c>
      <c r="P95" s="22">
        <f t="shared" si="8"/>
        <v>0</v>
      </c>
    </row>
    <row r="96" spans="1:16" ht="12.75">
      <c r="A96" s="150" t="s">
        <v>119</v>
      </c>
      <c r="B96" s="151" t="s">
        <v>119</v>
      </c>
      <c r="C96" s="151" t="s">
        <v>119</v>
      </c>
      <c r="D96" s="152" t="s">
        <v>119</v>
      </c>
      <c r="E96" s="47"/>
      <c r="F96" s="22">
        <f t="shared" si="5"/>
        <v>0</v>
      </c>
      <c r="G96" s="22">
        <f t="shared" si="6"/>
        <v>0</v>
      </c>
      <c r="I96" s="150" t="s">
        <v>243</v>
      </c>
      <c r="J96" s="151" t="s">
        <v>133</v>
      </c>
      <c r="K96" s="151" t="s">
        <v>133</v>
      </c>
      <c r="L96" s="151" t="s">
        <v>133</v>
      </c>
      <c r="M96" s="89"/>
      <c r="N96" s="47"/>
      <c r="O96" s="22">
        <f t="shared" si="7"/>
        <v>0</v>
      </c>
      <c r="P96" s="22">
        <f t="shared" si="8"/>
        <v>0</v>
      </c>
    </row>
    <row r="97" spans="1:16" ht="12.75">
      <c r="A97" s="150" t="s">
        <v>241</v>
      </c>
      <c r="B97" s="151" t="s">
        <v>120</v>
      </c>
      <c r="C97" s="151" t="s">
        <v>120</v>
      </c>
      <c r="D97" s="152" t="s">
        <v>120</v>
      </c>
      <c r="E97" s="47"/>
      <c r="F97" s="22">
        <f t="shared" si="5"/>
        <v>0</v>
      </c>
      <c r="G97" s="22">
        <f t="shared" si="6"/>
        <v>0</v>
      </c>
      <c r="I97" s="150" t="s">
        <v>134</v>
      </c>
      <c r="J97" s="151" t="s">
        <v>134</v>
      </c>
      <c r="K97" s="151" t="s">
        <v>134</v>
      </c>
      <c r="L97" s="151" t="s">
        <v>134</v>
      </c>
      <c r="M97" s="89"/>
      <c r="N97" s="47"/>
      <c r="O97" s="22">
        <f t="shared" si="7"/>
        <v>0</v>
      </c>
      <c r="P97" s="22">
        <f t="shared" si="8"/>
        <v>0</v>
      </c>
    </row>
    <row r="98" spans="1:16" ht="12.75">
      <c r="A98" s="150" t="s">
        <v>180</v>
      </c>
      <c r="B98" s="151" t="s">
        <v>121</v>
      </c>
      <c r="C98" s="151" t="s">
        <v>121</v>
      </c>
      <c r="D98" s="152" t="s">
        <v>121</v>
      </c>
      <c r="E98" s="47"/>
      <c r="F98" s="22">
        <f t="shared" si="5"/>
        <v>0</v>
      </c>
      <c r="G98" s="22">
        <f t="shared" si="6"/>
        <v>0</v>
      </c>
      <c r="I98" s="150" t="s">
        <v>181</v>
      </c>
      <c r="J98" s="151" t="s">
        <v>135</v>
      </c>
      <c r="K98" s="151" t="s">
        <v>135</v>
      </c>
      <c r="L98" s="151" t="s">
        <v>135</v>
      </c>
      <c r="M98" s="89"/>
      <c r="N98" s="47"/>
      <c r="O98" s="22">
        <f t="shared" si="7"/>
        <v>0</v>
      </c>
      <c r="P98" s="22">
        <f t="shared" si="8"/>
        <v>0</v>
      </c>
    </row>
    <row r="99" spans="1:16" ht="12.75">
      <c r="A99" s="150" t="s">
        <v>122</v>
      </c>
      <c r="B99" s="151" t="s">
        <v>122</v>
      </c>
      <c r="C99" s="151" t="s">
        <v>122</v>
      </c>
      <c r="D99" s="152" t="s">
        <v>122</v>
      </c>
      <c r="E99" s="47"/>
      <c r="F99" s="22">
        <f t="shared" si="5"/>
        <v>0</v>
      </c>
      <c r="G99" s="22">
        <f t="shared" si="6"/>
        <v>0</v>
      </c>
      <c r="I99" s="150" t="s">
        <v>136</v>
      </c>
      <c r="J99" s="151" t="s">
        <v>136</v>
      </c>
      <c r="K99" s="151" t="s">
        <v>136</v>
      </c>
      <c r="L99" s="151" t="s">
        <v>136</v>
      </c>
      <c r="M99" s="89"/>
      <c r="N99" s="68"/>
      <c r="O99" s="22">
        <f t="shared" si="7"/>
        <v>0</v>
      </c>
      <c r="P99" s="22">
        <f t="shared" si="8"/>
        <v>0</v>
      </c>
    </row>
    <row r="100" spans="1:16" ht="12.75">
      <c r="A100" s="150" t="s">
        <v>123</v>
      </c>
      <c r="B100" s="151" t="s">
        <v>123</v>
      </c>
      <c r="C100" s="151" t="s">
        <v>123</v>
      </c>
      <c r="D100" s="152" t="s">
        <v>123</v>
      </c>
      <c r="E100" s="47"/>
      <c r="F100" s="22">
        <f t="shared" si="5"/>
        <v>0</v>
      </c>
      <c r="G100" s="22">
        <f t="shared" si="6"/>
        <v>0</v>
      </c>
      <c r="I100" s="160" t="s">
        <v>239</v>
      </c>
      <c r="J100" s="161"/>
      <c r="K100" s="161"/>
      <c r="L100" s="161"/>
      <c r="M100" s="162"/>
      <c r="N100" s="47"/>
      <c r="O100" s="22">
        <f t="shared" si="7"/>
        <v>0</v>
      </c>
      <c r="P100" s="22">
        <f>IF($N$106=0,0,N100/($N$106-$N$105))</f>
        <v>0</v>
      </c>
    </row>
    <row r="101" spans="1:16" ht="12.75">
      <c r="A101" s="150" t="s">
        <v>124</v>
      </c>
      <c r="B101" s="151"/>
      <c r="C101" s="151"/>
      <c r="D101" s="152"/>
      <c r="E101" s="47"/>
      <c r="F101" s="22">
        <f t="shared" si="5"/>
        <v>0</v>
      </c>
      <c r="G101" s="22">
        <f t="shared" si="6"/>
        <v>0</v>
      </c>
      <c r="I101" s="160" t="s">
        <v>240</v>
      </c>
      <c r="J101" s="161"/>
      <c r="K101" s="161"/>
      <c r="L101" s="161"/>
      <c r="M101" s="162"/>
      <c r="N101" s="47"/>
      <c r="O101" s="22">
        <f t="shared" si="7"/>
        <v>0</v>
      </c>
      <c r="P101" s="22">
        <f>IF($N$106=0,0,N101/($N$106-$N$105))</f>
        <v>0</v>
      </c>
    </row>
    <row r="102" spans="1:16" ht="12.75">
      <c r="A102" s="150" t="s">
        <v>125</v>
      </c>
      <c r="B102" s="151"/>
      <c r="C102" s="151"/>
      <c r="D102" s="152"/>
      <c r="E102" s="47"/>
      <c r="F102" s="22">
        <f t="shared" si="5"/>
        <v>0</v>
      </c>
      <c r="G102" s="22">
        <f t="shared" si="6"/>
        <v>0</v>
      </c>
      <c r="I102" s="150" t="s">
        <v>137</v>
      </c>
      <c r="J102" s="151" t="s">
        <v>137</v>
      </c>
      <c r="K102" s="151" t="s">
        <v>137</v>
      </c>
      <c r="L102" s="151" t="s">
        <v>137</v>
      </c>
      <c r="M102" s="89"/>
      <c r="N102" s="47"/>
      <c r="O102" s="22">
        <f t="shared" si="7"/>
        <v>0</v>
      </c>
      <c r="P102" s="22">
        <f>IF($N$106=0,0,N102/($N$106-$N$105))</f>
        <v>0</v>
      </c>
    </row>
    <row r="103" spans="1:16" ht="12.75" customHeight="1">
      <c r="A103" s="150" t="s">
        <v>126</v>
      </c>
      <c r="B103" s="151"/>
      <c r="C103" s="151"/>
      <c r="D103" s="152"/>
      <c r="E103" s="47"/>
      <c r="F103" s="22">
        <f t="shared" si="5"/>
        <v>0</v>
      </c>
      <c r="G103" s="22">
        <f t="shared" si="6"/>
        <v>0</v>
      </c>
      <c r="I103" s="150" t="s">
        <v>138</v>
      </c>
      <c r="J103" s="151" t="s">
        <v>138</v>
      </c>
      <c r="K103" s="151" t="s">
        <v>138</v>
      </c>
      <c r="L103" s="151" t="s">
        <v>138</v>
      </c>
      <c r="M103" s="89"/>
      <c r="N103" s="47"/>
      <c r="O103" s="22">
        <f t="shared" si="7"/>
        <v>0</v>
      </c>
      <c r="P103" s="22">
        <f>IF($N$106=0,0,N103/($N$106-$N$105))</f>
        <v>0</v>
      </c>
    </row>
    <row r="104" spans="1:16" ht="12.75" customHeight="1">
      <c r="A104" s="150" t="s">
        <v>127</v>
      </c>
      <c r="B104" s="151" t="s">
        <v>127</v>
      </c>
      <c r="C104" s="151" t="s">
        <v>127</v>
      </c>
      <c r="D104" s="152" t="s">
        <v>127</v>
      </c>
      <c r="E104" s="47"/>
      <c r="F104" s="22">
        <f t="shared" si="5"/>
        <v>0</v>
      </c>
      <c r="G104" s="22">
        <f t="shared" si="6"/>
        <v>0</v>
      </c>
      <c r="I104" s="150" t="s">
        <v>139</v>
      </c>
      <c r="J104" s="151" t="s">
        <v>139</v>
      </c>
      <c r="K104" s="151" t="s">
        <v>139</v>
      </c>
      <c r="L104" s="151" t="s">
        <v>139</v>
      </c>
      <c r="M104" s="89"/>
      <c r="N104" s="47"/>
      <c r="O104" s="22">
        <f t="shared" si="7"/>
        <v>0</v>
      </c>
      <c r="P104" s="22">
        <f>IF($N$106=0,0,N104/($N$106-$N$105))</f>
        <v>0</v>
      </c>
    </row>
    <row r="105" spans="1:16" ht="12.75" customHeight="1">
      <c r="A105" s="150" t="s">
        <v>158</v>
      </c>
      <c r="B105" s="151" t="s">
        <v>127</v>
      </c>
      <c r="C105" s="151" t="s">
        <v>127</v>
      </c>
      <c r="D105" s="152" t="s">
        <v>127</v>
      </c>
      <c r="E105" s="47"/>
      <c r="F105" s="22">
        <f t="shared" si="5"/>
        <v>0</v>
      </c>
      <c r="G105" s="22">
        <f t="shared" si="6"/>
        <v>0</v>
      </c>
      <c r="I105" s="150" t="s">
        <v>7</v>
      </c>
      <c r="J105" s="151" t="s">
        <v>7</v>
      </c>
      <c r="K105" s="151" t="s">
        <v>7</v>
      </c>
      <c r="L105" s="151" t="s">
        <v>7</v>
      </c>
      <c r="M105" s="89"/>
      <c r="N105" s="47"/>
      <c r="O105" s="22">
        <f t="shared" si="7"/>
        <v>0</v>
      </c>
      <c r="P105" s="56">
        <f>SUM(E92:E102,N92:N105)</f>
        <v>0</v>
      </c>
    </row>
    <row r="106" spans="1:16" ht="12.75" customHeight="1">
      <c r="A106" s="209" t="s">
        <v>182</v>
      </c>
      <c r="B106" s="210"/>
      <c r="C106" s="210"/>
      <c r="D106" s="210"/>
      <c r="E106" s="47"/>
      <c r="F106" s="22">
        <f t="shared" si="5"/>
        <v>0</v>
      </c>
      <c r="G106" s="22">
        <f t="shared" si="6"/>
        <v>0</v>
      </c>
      <c r="I106" s="112" t="s">
        <v>17</v>
      </c>
      <c r="J106" s="117"/>
      <c r="K106" s="117"/>
      <c r="L106" s="117"/>
      <c r="M106" s="89"/>
      <c r="N106" s="21">
        <f>O40</f>
        <v>0</v>
      </c>
      <c r="O106" s="17">
        <f t="shared" si="7"/>
        <v>0</v>
      </c>
      <c r="P106" s="17">
        <f>O106</f>
        <v>0</v>
      </c>
    </row>
    <row r="108" spans="1:4" ht="12.75">
      <c r="A108" s="1" t="s">
        <v>232</v>
      </c>
      <c r="D108" s="24"/>
    </row>
    <row r="109" spans="1:4" ht="12.75">
      <c r="A109" s="54">
        <f>IF(N113+N115=N119,"","Einträge in E148 - E159 noch nicht korrekt")</f>
      </c>
      <c r="D109" s="24"/>
    </row>
    <row r="110" spans="1:16" ht="24">
      <c r="A110" s="115" t="s">
        <v>85</v>
      </c>
      <c r="B110" s="153"/>
      <c r="C110" s="153"/>
      <c r="D110" s="154"/>
      <c r="E110" s="7" t="s">
        <v>16</v>
      </c>
      <c r="F110" s="7" t="s">
        <v>18</v>
      </c>
      <c r="G110" s="7" t="s">
        <v>272</v>
      </c>
      <c r="I110" s="166" t="s">
        <v>86</v>
      </c>
      <c r="J110" s="167"/>
      <c r="K110" s="167"/>
      <c r="L110" s="167"/>
      <c r="M110" s="168"/>
      <c r="N110" s="28" t="s">
        <v>16</v>
      </c>
      <c r="O110" s="28" t="s">
        <v>18</v>
      </c>
      <c r="P110" s="28" t="s">
        <v>272</v>
      </c>
    </row>
    <row r="111" spans="1:16" ht="12.75">
      <c r="A111" s="90" t="s">
        <v>72</v>
      </c>
      <c r="B111" s="123"/>
      <c r="C111" s="123"/>
      <c r="D111" s="123"/>
      <c r="E111" s="47"/>
      <c r="F111" s="22">
        <f aca="true" t="shared" si="9" ref="F111:F117">IF($N$119=0,0,E111/$N$119)</f>
        <v>0</v>
      </c>
      <c r="G111" s="22">
        <f aca="true" t="shared" si="10" ref="G111:G117">IF($N$119=0,0,E111/($N$119-$N$115))</f>
        <v>0</v>
      </c>
      <c r="I111" s="155" t="s">
        <v>81</v>
      </c>
      <c r="J111" s="131"/>
      <c r="K111" s="131"/>
      <c r="L111" s="131"/>
      <c r="M111" s="156"/>
      <c r="N111" s="49"/>
      <c r="O111" s="22">
        <f>IF($N$119=0,0,N111/$N$119)</f>
        <v>0</v>
      </c>
      <c r="P111" s="22">
        <f>IF($N$119=0,0,N111/($N$119-$N$115))</f>
        <v>0</v>
      </c>
    </row>
    <row r="112" spans="1:16" ht="12.75">
      <c r="A112" s="90" t="s">
        <v>73</v>
      </c>
      <c r="B112" s="123"/>
      <c r="C112" s="123"/>
      <c r="D112" s="123"/>
      <c r="E112" s="52"/>
      <c r="F112" s="22">
        <f t="shared" si="9"/>
        <v>0</v>
      </c>
      <c r="G112" s="22">
        <f t="shared" si="10"/>
        <v>0</v>
      </c>
      <c r="I112" s="155" t="s">
        <v>87</v>
      </c>
      <c r="J112" s="131"/>
      <c r="K112" s="131"/>
      <c r="L112" s="131"/>
      <c r="M112" s="156"/>
      <c r="N112" s="49"/>
      <c r="O112" s="22">
        <f>IF($N$119=0,0,N112/$N$119)</f>
        <v>0</v>
      </c>
      <c r="P112" s="22">
        <f>IF($N$119=0,0,N112/($N$119-$N$115))</f>
        <v>0</v>
      </c>
    </row>
    <row r="113" spans="1:16" ht="12.75">
      <c r="A113" s="90" t="s">
        <v>74</v>
      </c>
      <c r="B113" s="123"/>
      <c r="C113" s="123"/>
      <c r="D113" s="123"/>
      <c r="E113" s="52"/>
      <c r="F113" s="22">
        <f t="shared" si="9"/>
        <v>0</v>
      </c>
      <c r="G113" s="22">
        <f t="shared" si="10"/>
        <v>0</v>
      </c>
      <c r="I113" s="166" t="s">
        <v>261</v>
      </c>
      <c r="J113" s="167"/>
      <c r="K113" s="167"/>
      <c r="L113" s="167"/>
      <c r="M113" s="168"/>
      <c r="N113" s="21">
        <f>SUM(N111:N112)+E121</f>
        <v>0</v>
      </c>
      <c r="O113" s="17">
        <f>IF($N$119=0,0,N113/$N$119)</f>
        <v>0</v>
      </c>
      <c r="P113" s="17">
        <f>IF($N$119=0,0,N113/($N$119-$N$115))</f>
        <v>0</v>
      </c>
    </row>
    <row r="114" spans="1:16" ht="12.75">
      <c r="A114" s="90" t="s">
        <v>75</v>
      </c>
      <c r="B114" s="123"/>
      <c r="C114" s="123"/>
      <c r="D114" s="123"/>
      <c r="E114" s="52"/>
      <c r="F114" s="22">
        <f t="shared" si="9"/>
        <v>0</v>
      </c>
      <c r="G114" s="22">
        <f t="shared" si="10"/>
        <v>0</v>
      </c>
      <c r="I114" s="165"/>
      <c r="J114" s="165"/>
      <c r="K114" s="165"/>
      <c r="L114" s="165"/>
      <c r="M114" s="165"/>
      <c r="N114" s="4"/>
      <c r="O114" s="38"/>
      <c r="P114" s="38"/>
    </row>
    <row r="115" spans="1:16" ht="12.75">
      <c r="A115" s="90" t="s">
        <v>76</v>
      </c>
      <c r="B115" s="123"/>
      <c r="C115" s="123"/>
      <c r="D115" s="123"/>
      <c r="E115" s="52"/>
      <c r="F115" s="22">
        <f t="shared" si="9"/>
        <v>0</v>
      </c>
      <c r="G115" s="22">
        <f t="shared" si="10"/>
        <v>0</v>
      </c>
      <c r="I115" s="166" t="s">
        <v>262</v>
      </c>
      <c r="J115" s="167"/>
      <c r="K115" s="167"/>
      <c r="L115" s="167"/>
      <c r="M115" s="168"/>
      <c r="N115" s="80">
        <f>SUM(N116:N118)</f>
        <v>0</v>
      </c>
      <c r="O115" s="17">
        <f>IF($N$119=0,0,N115/$N$119)</f>
        <v>0</v>
      </c>
      <c r="P115" s="56"/>
    </row>
    <row r="116" spans="1:16" ht="12.75">
      <c r="A116" s="90" t="s">
        <v>79</v>
      </c>
      <c r="B116" s="123"/>
      <c r="C116" s="123"/>
      <c r="D116" s="123"/>
      <c r="E116" s="52"/>
      <c r="F116" s="22">
        <f t="shared" si="9"/>
        <v>0</v>
      </c>
      <c r="G116" s="22">
        <f t="shared" si="10"/>
        <v>0</v>
      </c>
      <c r="I116" s="155" t="s">
        <v>260</v>
      </c>
      <c r="J116" s="131"/>
      <c r="K116" s="131"/>
      <c r="L116" s="131"/>
      <c r="M116" s="156"/>
      <c r="N116" s="47"/>
      <c r="O116" s="22">
        <f>IF($N$115=0,0,N116/$N$115)</f>
        <v>0</v>
      </c>
      <c r="P116" s="56"/>
    </row>
    <row r="117" spans="1:18" ht="12.75">
      <c r="A117" s="90" t="s">
        <v>77</v>
      </c>
      <c r="B117" s="123"/>
      <c r="C117" s="123"/>
      <c r="D117" s="123"/>
      <c r="E117" s="52"/>
      <c r="F117" s="22">
        <f t="shared" si="9"/>
        <v>0</v>
      </c>
      <c r="G117" s="22">
        <f t="shared" si="10"/>
        <v>0</v>
      </c>
      <c r="I117" s="155" t="s">
        <v>276</v>
      </c>
      <c r="J117" s="131"/>
      <c r="K117" s="131"/>
      <c r="L117" s="131"/>
      <c r="M117" s="156"/>
      <c r="N117" s="47"/>
      <c r="O117" s="22">
        <f>IF($N$115=0,0,N117/$N$115)</f>
        <v>0</v>
      </c>
      <c r="P117" s="17"/>
      <c r="R117" s="44"/>
    </row>
    <row r="118" spans="1:16" ht="12.75">
      <c r="A118" s="90" t="s">
        <v>78</v>
      </c>
      <c r="B118" s="123"/>
      <c r="C118" s="123"/>
      <c r="D118" s="123"/>
      <c r="E118" s="52"/>
      <c r="F118" s="22">
        <f>IF($N$119=0,0,E119/$N$119)</f>
        <v>0</v>
      </c>
      <c r="G118" s="22">
        <f>IF($N$119=0,0,E119/($N$119-$N$115))</f>
        <v>0</v>
      </c>
      <c r="I118" s="155" t="s">
        <v>263</v>
      </c>
      <c r="J118" s="131"/>
      <c r="K118" s="131"/>
      <c r="L118" s="131"/>
      <c r="M118" s="156"/>
      <c r="N118" s="47"/>
      <c r="O118" s="22">
        <f>IF($N$115=0,0,N118/$N$115)</f>
        <v>0</v>
      </c>
      <c r="P118" s="17"/>
    </row>
    <row r="119" spans="1:16" ht="12.75">
      <c r="A119" s="90" t="s">
        <v>80</v>
      </c>
      <c r="B119" s="123"/>
      <c r="C119" s="123"/>
      <c r="D119" s="123"/>
      <c r="E119" s="52"/>
      <c r="F119" s="22">
        <f>IF($N$119=0,0,E119/$N$119)</f>
        <v>0</v>
      </c>
      <c r="G119" s="22">
        <f>IF($N$119=0,0,E119/($N$119-$N$115))</f>
        <v>0</v>
      </c>
      <c r="I119" s="166" t="s">
        <v>17</v>
      </c>
      <c r="J119" s="167"/>
      <c r="K119" s="167"/>
      <c r="L119" s="167"/>
      <c r="M119" s="168"/>
      <c r="N119" s="21">
        <f>K40</f>
        <v>0</v>
      </c>
      <c r="O119" s="17">
        <f>IF($N$119=0,0,N119/$N$119)</f>
        <v>0</v>
      </c>
      <c r="P119" s="17">
        <f>O119</f>
        <v>0</v>
      </c>
    </row>
    <row r="120" spans="1:9" ht="12.75">
      <c r="A120" s="90" t="s">
        <v>277</v>
      </c>
      <c r="B120" s="123"/>
      <c r="C120" s="123"/>
      <c r="D120" s="123"/>
      <c r="E120" s="52"/>
      <c r="F120" s="22">
        <f>IF($N$119=0,0,E120/$N$119)</f>
        <v>0</v>
      </c>
      <c r="G120" s="22">
        <f>IF($N$119=0,0,E120/($N$119-$N$115))</f>
        <v>0</v>
      </c>
      <c r="I120" s="58" t="s">
        <v>273</v>
      </c>
    </row>
    <row r="121" spans="1:9" ht="12.75">
      <c r="A121" s="143" t="s">
        <v>283</v>
      </c>
      <c r="B121" s="246"/>
      <c r="C121" s="246"/>
      <c r="D121" s="246"/>
      <c r="E121" s="18">
        <f>SUM(E111:E120)</f>
        <v>0</v>
      </c>
      <c r="F121" s="17">
        <f>IF($N$119=0,0,E121/$N$119)</f>
        <v>0</v>
      </c>
      <c r="G121" s="17">
        <f>IF($N$119=0,0,E121/($N$119-$N$115))</f>
        <v>0</v>
      </c>
      <c r="I121" s="58" t="s">
        <v>282</v>
      </c>
    </row>
    <row r="122" spans="2:16" ht="12.75">
      <c r="B122" s="31"/>
      <c r="C122" s="31"/>
      <c r="D122" s="31"/>
      <c r="E122" s="31"/>
      <c r="F122" s="31"/>
      <c r="G122" s="24"/>
      <c r="J122" s="32"/>
      <c r="K122" s="32"/>
      <c r="L122" s="32"/>
      <c r="M122" s="32"/>
      <c r="N122" s="32"/>
      <c r="O122" s="4"/>
      <c r="P122" s="33"/>
    </row>
    <row r="123" spans="1:16" ht="12.75">
      <c r="A123" s="25"/>
      <c r="B123" s="31"/>
      <c r="C123" s="31"/>
      <c r="D123" s="31"/>
      <c r="E123" s="31"/>
      <c r="F123" s="31"/>
      <c r="G123" s="24"/>
      <c r="J123" s="32"/>
      <c r="K123" s="32"/>
      <c r="L123" s="32"/>
      <c r="M123" s="32"/>
      <c r="N123" s="32"/>
      <c r="O123" s="4"/>
      <c r="P123" s="33"/>
    </row>
    <row r="124" spans="1:4" ht="12.75">
      <c r="A124" s="1" t="s">
        <v>265</v>
      </c>
      <c r="D124" s="24"/>
    </row>
    <row r="125" spans="1:4" ht="12.75">
      <c r="A125" s="54" t="str">
        <f>IF(I142&gt;0,"Anzahl der Diagnoseeinträge in Tab. 9 muss jeweils mindestens der Anzahl der Hauptdiagnosen in Tab. 8 entsprechen"," ")</f>
        <v> </v>
      </c>
      <c r="D125" s="24"/>
    </row>
    <row r="126" spans="1:16" ht="12.75" customHeight="1">
      <c r="A126" s="245" t="s">
        <v>55</v>
      </c>
      <c r="B126" s="245"/>
      <c r="C126" s="245"/>
      <c r="D126" s="245"/>
      <c r="E126" s="228" t="s">
        <v>264</v>
      </c>
      <c r="F126" s="244"/>
      <c r="G126" s="228" t="s">
        <v>267</v>
      </c>
      <c r="H126" s="244"/>
      <c r="I126" s="83"/>
      <c r="J126" s="157" t="s">
        <v>266</v>
      </c>
      <c r="K126" s="158"/>
      <c r="L126" s="158"/>
      <c r="M126" s="158"/>
      <c r="N126" s="159"/>
      <c r="O126" s="28" t="s">
        <v>16</v>
      </c>
      <c r="P126" s="28" t="s">
        <v>18</v>
      </c>
    </row>
    <row r="127" spans="1:16" ht="24">
      <c r="A127" s="245"/>
      <c r="B127" s="245"/>
      <c r="C127" s="245"/>
      <c r="D127" s="245"/>
      <c r="E127" s="7" t="s">
        <v>16</v>
      </c>
      <c r="F127" s="7" t="s">
        <v>18</v>
      </c>
      <c r="G127" s="7" t="s">
        <v>16</v>
      </c>
      <c r="H127" s="7" t="s">
        <v>18</v>
      </c>
      <c r="I127" s="83"/>
      <c r="J127" s="155" t="s">
        <v>159</v>
      </c>
      <c r="K127" s="131"/>
      <c r="L127" s="131"/>
      <c r="M127" s="131"/>
      <c r="N127" s="156"/>
      <c r="O127" s="49"/>
      <c r="P127" s="22">
        <f aca="true" t="shared" si="11" ref="P127:P137">IF($O$137=0,0,O127/$O$137)</f>
        <v>0</v>
      </c>
    </row>
    <row r="128" spans="1:16" ht="12.75">
      <c r="A128" s="90" t="s">
        <v>72</v>
      </c>
      <c r="B128" s="123"/>
      <c r="C128" s="123"/>
      <c r="D128" s="123"/>
      <c r="E128" s="47"/>
      <c r="F128" s="22">
        <f aca="true" t="shared" si="12" ref="F128:F137">IF($O$137=0,0,E128/$K$40)</f>
        <v>0</v>
      </c>
      <c r="G128" s="47"/>
      <c r="H128" s="22">
        <f aca="true" t="shared" si="13" ref="H128:H137">IF($O$137=0,0,G128/$K$40)</f>
        <v>0</v>
      </c>
      <c r="I128" s="84">
        <f aca="true" t="shared" si="14" ref="I128:I135">IF(G128&gt;=E111,"",1)</f>
      </c>
      <c r="J128" s="155" t="s">
        <v>160</v>
      </c>
      <c r="K128" s="131"/>
      <c r="L128" s="131"/>
      <c r="M128" s="131"/>
      <c r="N128" s="156"/>
      <c r="O128" s="49"/>
      <c r="P128" s="22">
        <f t="shared" si="11"/>
        <v>0</v>
      </c>
    </row>
    <row r="129" spans="1:16" ht="12.75">
      <c r="A129" s="90" t="s">
        <v>73</v>
      </c>
      <c r="B129" s="123"/>
      <c r="C129" s="123"/>
      <c r="D129" s="123"/>
      <c r="E129" s="47"/>
      <c r="F129" s="22">
        <f t="shared" si="12"/>
        <v>0</v>
      </c>
      <c r="G129" s="47"/>
      <c r="H129" s="22">
        <f t="shared" si="13"/>
        <v>0</v>
      </c>
      <c r="I129" s="84">
        <f t="shared" si="14"/>
      </c>
      <c r="J129" s="155" t="s">
        <v>161</v>
      </c>
      <c r="K129" s="131"/>
      <c r="L129" s="131"/>
      <c r="M129" s="131"/>
      <c r="N129" s="156"/>
      <c r="O129" s="49"/>
      <c r="P129" s="22">
        <f t="shared" si="11"/>
        <v>0</v>
      </c>
    </row>
    <row r="130" spans="1:16" ht="12.75">
      <c r="A130" s="90" t="s">
        <v>74</v>
      </c>
      <c r="B130" s="123"/>
      <c r="C130" s="123"/>
      <c r="D130" s="123"/>
      <c r="E130" s="47"/>
      <c r="F130" s="22">
        <f t="shared" si="12"/>
        <v>0</v>
      </c>
      <c r="G130" s="47"/>
      <c r="H130" s="22">
        <f t="shared" si="13"/>
        <v>0</v>
      </c>
      <c r="I130" s="84">
        <f t="shared" si="14"/>
      </c>
      <c r="J130" s="92" t="s">
        <v>164</v>
      </c>
      <c r="K130" s="131"/>
      <c r="L130" s="131"/>
      <c r="M130" s="131"/>
      <c r="N130" s="156"/>
      <c r="O130" s="49"/>
      <c r="P130" s="22">
        <f t="shared" si="11"/>
        <v>0</v>
      </c>
    </row>
    <row r="131" spans="1:16" ht="12.75">
      <c r="A131" s="90" t="s">
        <v>75</v>
      </c>
      <c r="B131" s="123"/>
      <c r="C131" s="123"/>
      <c r="D131" s="123"/>
      <c r="E131" s="47"/>
      <c r="F131" s="22">
        <f t="shared" si="12"/>
        <v>0</v>
      </c>
      <c r="G131" s="47"/>
      <c r="H131" s="22">
        <f t="shared" si="13"/>
        <v>0</v>
      </c>
      <c r="I131" s="84">
        <f t="shared" si="14"/>
      </c>
      <c r="J131" s="155" t="s">
        <v>165</v>
      </c>
      <c r="K131" s="131"/>
      <c r="L131" s="131"/>
      <c r="M131" s="131"/>
      <c r="N131" s="156"/>
      <c r="O131" s="49"/>
      <c r="P131" s="22">
        <f t="shared" si="11"/>
        <v>0</v>
      </c>
    </row>
    <row r="132" spans="1:16" ht="12.75" customHeight="1">
      <c r="A132" s="90" t="s">
        <v>76</v>
      </c>
      <c r="B132" s="123"/>
      <c r="C132" s="123"/>
      <c r="D132" s="123"/>
      <c r="E132" s="47"/>
      <c r="F132" s="22">
        <f t="shared" si="12"/>
        <v>0</v>
      </c>
      <c r="G132" s="47"/>
      <c r="H132" s="22">
        <f t="shared" si="13"/>
        <v>0</v>
      </c>
      <c r="I132" s="84">
        <f t="shared" si="14"/>
      </c>
      <c r="J132" s="155" t="s">
        <v>166</v>
      </c>
      <c r="K132" s="131"/>
      <c r="L132" s="131"/>
      <c r="M132" s="131"/>
      <c r="N132" s="156"/>
      <c r="O132" s="49"/>
      <c r="P132" s="22">
        <f t="shared" si="11"/>
        <v>0</v>
      </c>
    </row>
    <row r="133" spans="1:16" ht="13.5" thickBot="1">
      <c r="A133" s="90" t="s">
        <v>79</v>
      </c>
      <c r="B133" s="123"/>
      <c r="C133" s="123"/>
      <c r="D133" s="123"/>
      <c r="E133" s="47"/>
      <c r="F133" s="22">
        <f t="shared" si="12"/>
        <v>0</v>
      </c>
      <c r="G133" s="47"/>
      <c r="H133" s="22">
        <f t="shared" si="13"/>
        <v>0</v>
      </c>
      <c r="I133" s="84">
        <f t="shared" si="14"/>
      </c>
      <c r="J133" s="203" t="s">
        <v>168</v>
      </c>
      <c r="K133" s="204"/>
      <c r="L133" s="204"/>
      <c r="M133" s="204"/>
      <c r="N133" s="205"/>
      <c r="O133" s="60"/>
      <c r="P133" s="61">
        <f t="shared" si="11"/>
        <v>0</v>
      </c>
    </row>
    <row r="134" spans="1:16" ht="12.75" customHeight="1">
      <c r="A134" s="90" t="s">
        <v>77</v>
      </c>
      <c r="B134" s="123"/>
      <c r="C134" s="123"/>
      <c r="D134" s="123"/>
      <c r="E134" s="47"/>
      <c r="F134" s="22">
        <f t="shared" si="12"/>
        <v>0</v>
      </c>
      <c r="G134" s="47"/>
      <c r="H134" s="22">
        <f t="shared" si="13"/>
        <v>0</v>
      </c>
      <c r="I134" s="84">
        <f t="shared" si="14"/>
      </c>
      <c r="J134" s="206" t="s">
        <v>167</v>
      </c>
      <c r="K134" s="139"/>
      <c r="L134" s="139"/>
      <c r="M134" s="139"/>
      <c r="N134" s="207"/>
      <c r="O134" s="49"/>
      <c r="P134" s="59">
        <f t="shared" si="11"/>
        <v>0</v>
      </c>
    </row>
    <row r="135" spans="1:16" ht="12.75" customHeight="1">
      <c r="A135" s="90" t="s">
        <v>78</v>
      </c>
      <c r="B135" s="123"/>
      <c r="C135" s="123"/>
      <c r="D135" s="123"/>
      <c r="E135" s="47"/>
      <c r="F135" s="22">
        <f t="shared" si="12"/>
        <v>0</v>
      </c>
      <c r="G135" s="47"/>
      <c r="H135" s="22">
        <f t="shared" si="13"/>
        <v>0</v>
      </c>
      <c r="I135" s="84">
        <f t="shared" si="14"/>
      </c>
      <c r="J135" s="155" t="s">
        <v>163</v>
      </c>
      <c r="K135" s="131"/>
      <c r="L135" s="131"/>
      <c r="M135" s="131"/>
      <c r="N135" s="156"/>
      <c r="O135" s="49"/>
      <c r="P135" s="59">
        <f t="shared" si="11"/>
        <v>0</v>
      </c>
    </row>
    <row r="136" spans="1:16" ht="12.75">
      <c r="A136" s="90" t="s">
        <v>80</v>
      </c>
      <c r="B136" s="123"/>
      <c r="C136" s="123"/>
      <c r="D136" s="123"/>
      <c r="E136" s="47"/>
      <c r="F136" s="22">
        <f t="shared" si="12"/>
        <v>0</v>
      </c>
      <c r="G136" s="47"/>
      <c r="H136" s="22">
        <f t="shared" si="13"/>
        <v>0</v>
      </c>
      <c r="I136" s="84">
        <f>IF(G136&gt;=E119,"",1)</f>
      </c>
      <c r="J136" s="155" t="s">
        <v>246</v>
      </c>
      <c r="K136" s="131"/>
      <c r="L136" s="131"/>
      <c r="M136" s="131"/>
      <c r="N136" s="156"/>
      <c r="O136" s="49"/>
      <c r="P136" s="59">
        <f t="shared" si="11"/>
        <v>0</v>
      </c>
    </row>
    <row r="137" spans="1:16" ht="12.75" customHeight="1">
      <c r="A137" s="90" t="s">
        <v>53</v>
      </c>
      <c r="B137" s="123"/>
      <c r="C137" s="123"/>
      <c r="D137" s="123"/>
      <c r="E137" s="47"/>
      <c r="F137" s="22">
        <f t="shared" si="12"/>
        <v>0</v>
      </c>
      <c r="G137" s="47"/>
      <c r="H137" s="22">
        <f t="shared" si="13"/>
        <v>0</v>
      </c>
      <c r="I137" s="84">
        <f>IF(G137&gt;=E120,"",1)</f>
      </c>
      <c r="J137" s="166" t="s">
        <v>17</v>
      </c>
      <c r="K137" s="167"/>
      <c r="L137" s="167"/>
      <c r="M137" s="167"/>
      <c r="N137" s="168"/>
      <c r="O137" s="29">
        <f>O40</f>
        <v>0</v>
      </c>
      <c r="P137" s="17">
        <f t="shared" si="11"/>
        <v>0</v>
      </c>
    </row>
    <row r="138" spans="1:10" ht="12.75" customHeight="1">
      <c r="A138" s="211" t="s">
        <v>211</v>
      </c>
      <c r="B138" s="122"/>
      <c r="C138" s="122"/>
      <c r="D138" s="122"/>
      <c r="E138" s="123"/>
      <c r="F138" s="123"/>
      <c r="G138" s="7" t="s">
        <v>16</v>
      </c>
      <c r="H138" s="7" t="s">
        <v>18</v>
      </c>
      <c r="I138" s="83"/>
      <c r="J138" s="58" t="s">
        <v>169</v>
      </c>
    </row>
    <row r="139" spans="1:10" ht="12.75" customHeight="1">
      <c r="A139" s="90" t="s">
        <v>71</v>
      </c>
      <c r="B139" s="91"/>
      <c r="C139" s="87"/>
      <c r="D139" s="87"/>
      <c r="E139" s="247"/>
      <c r="F139" s="123"/>
      <c r="G139" s="47"/>
      <c r="H139" s="22">
        <f>IF($O$137=0,0,G139/$K$40)</f>
        <v>0</v>
      </c>
      <c r="I139" s="84">
        <f>IF(G139&gt;=E122,"",1)</f>
      </c>
      <c r="J139" s="58" t="s">
        <v>170</v>
      </c>
    </row>
    <row r="140" spans="1:16" ht="24">
      <c r="A140" s="248" t="s">
        <v>28</v>
      </c>
      <c r="B140" s="123"/>
      <c r="C140" s="123"/>
      <c r="D140" s="123"/>
      <c r="E140" s="123"/>
      <c r="F140" s="123"/>
      <c r="G140" s="7" t="s">
        <v>16</v>
      </c>
      <c r="H140" s="7" t="s">
        <v>18</v>
      </c>
      <c r="I140" s="83"/>
      <c r="J140" s="58" t="s">
        <v>162</v>
      </c>
      <c r="K140" s="34"/>
      <c r="L140" s="34"/>
      <c r="M140" s="34"/>
      <c r="N140" s="34"/>
      <c r="O140" s="4"/>
      <c r="P140" s="33"/>
    </row>
    <row r="141" spans="1:9" ht="12.75" customHeight="1">
      <c r="A141" s="91" t="s">
        <v>54</v>
      </c>
      <c r="B141" s="123"/>
      <c r="C141" s="123"/>
      <c r="D141" s="123"/>
      <c r="E141" s="123"/>
      <c r="F141" s="123"/>
      <c r="G141" s="47"/>
      <c r="H141" s="22">
        <f>IF($O$137=0,0,G141/$K$40)</f>
        <v>0</v>
      </c>
      <c r="I141" s="84">
        <f>IF(G141&gt;=E124,"",1)</f>
      </c>
    </row>
    <row r="142" spans="9:10" ht="12.75" customHeight="1">
      <c r="I142" s="86">
        <f>SUM(I128:I141)</f>
        <v>0</v>
      </c>
      <c r="J142" s="54" t="str">
        <f>IF(I142&gt;0,"falsche Diagnoseneinträge in Spalte G von Tabelle 9"," ")</f>
        <v> </v>
      </c>
    </row>
    <row r="143" spans="1:16" ht="12.75">
      <c r="A143" s="30"/>
      <c r="B143" s="24"/>
      <c r="C143" s="24"/>
      <c r="D143" s="24"/>
      <c r="E143" s="24"/>
      <c r="F143" s="24"/>
      <c r="G143" s="24"/>
      <c r="J143" s="58"/>
      <c r="K143" s="34"/>
      <c r="L143" s="34"/>
      <c r="M143" s="34"/>
      <c r="N143" s="34"/>
      <c r="O143" s="4"/>
      <c r="P143" s="33"/>
    </row>
    <row r="144" spans="1:11" ht="12.75">
      <c r="A144" s="62" t="s">
        <v>284</v>
      </c>
      <c r="B144" s="35"/>
      <c r="C144" s="35"/>
      <c r="D144" s="36"/>
      <c r="E144" s="24"/>
      <c r="F144" s="24"/>
      <c r="G144" s="24"/>
      <c r="H144" s="24"/>
      <c r="K144" s="37"/>
    </row>
    <row r="145" spans="1:11" ht="12.75">
      <c r="A145" s="54">
        <f>IF(SUM(E147:E158)=E159,"","Einträge in E148 - E159 noch nicht korrekt")</f>
      </c>
      <c r="B145" s="35"/>
      <c r="C145" s="35"/>
      <c r="D145" s="36"/>
      <c r="E145" s="24"/>
      <c r="F145" s="24"/>
      <c r="G145" s="24"/>
      <c r="H145" s="24"/>
      <c r="I145" s="54">
        <f>IF(SUM(N147:N158)=N159,"","Einträge in N148 - N159 noch nicht korrekt")</f>
      </c>
      <c r="K145" s="37"/>
    </row>
    <row r="146" spans="1:16" ht="24">
      <c r="A146" s="115" t="s">
        <v>192</v>
      </c>
      <c r="B146" s="116"/>
      <c r="C146" s="116"/>
      <c r="D146" s="124"/>
      <c r="E146" s="28" t="s">
        <v>16</v>
      </c>
      <c r="F146" s="28" t="s">
        <v>18</v>
      </c>
      <c r="G146" s="28" t="s">
        <v>70</v>
      </c>
      <c r="H146" s="2"/>
      <c r="I146" s="115" t="s">
        <v>184</v>
      </c>
      <c r="J146" s="116"/>
      <c r="K146" s="116"/>
      <c r="L146" s="116"/>
      <c r="M146" s="117"/>
      <c r="N146" s="7" t="s">
        <v>16</v>
      </c>
      <c r="O146" s="28" t="s">
        <v>18</v>
      </c>
      <c r="P146" s="28" t="s">
        <v>70</v>
      </c>
    </row>
    <row r="147" spans="1:16" ht="12.75">
      <c r="A147" s="90" t="s">
        <v>142</v>
      </c>
      <c r="B147" s="91" t="s">
        <v>142</v>
      </c>
      <c r="C147" s="87" t="s">
        <v>142</v>
      </c>
      <c r="D147" s="87" t="s">
        <v>142</v>
      </c>
      <c r="E147" s="49"/>
      <c r="F147" s="22">
        <f>IF($E$159=0,0,E147/$E$159)</f>
        <v>0</v>
      </c>
      <c r="G147" s="22">
        <f>IF($E$159=0,0,E147/($E$159-$E$158))</f>
        <v>0</v>
      </c>
      <c r="H147" s="2"/>
      <c r="I147" s="108" t="s">
        <v>142</v>
      </c>
      <c r="J147" s="109" t="s">
        <v>142</v>
      </c>
      <c r="K147" s="110" t="s">
        <v>142</v>
      </c>
      <c r="L147" s="110" t="s">
        <v>142</v>
      </c>
      <c r="M147" s="111"/>
      <c r="N147" s="52"/>
      <c r="O147" s="22">
        <f>IF($N$159=0,0,N147/$N$159)</f>
        <v>0</v>
      </c>
      <c r="P147" s="22">
        <f>IF($N$159=0,0,N147/($N$159-$N$158))</f>
        <v>0</v>
      </c>
    </row>
    <row r="148" spans="1:16" ht="12.75">
      <c r="A148" s="90" t="s">
        <v>143</v>
      </c>
      <c r="B148" s="91" t="s">
        <v>143</v>
      </c>
      <c r="C148" s="87" t="s">
        <v>143</v>
      </c>
      <c r="D148" s="87" t="s">
        <v>143</v>
      </c>
      <c r="E148" s="49"/>
      <c r="F148" s="22">
        <f aca="true" t="shared" si="15" ref="F148:F158">IF($E$159=0,0,E148/$E$159)</f>
        <v>0</v>
      </c>
      <c r="G148" s="22">
        <f aca="true" t="shared" si="16" ref="G148:G157">IF($E$159=0,0,E148/($E$159-$E$158))</f>
        <v>0</v>
      </c>
      <c r="H148" s="2"/>
      <c r="I148" s="108" t="s">
        <v>143</v>
      </c>
      <c r="J148" s="109" t="s">
        <v>143</v>
      </c>
      <c r="K148" s="110" t="s">
        <v>143</v>
      </c>
      <c r="L148" s="110" t="s">
        <v>143</v>
      </c>
      <c r="M148" s="111"/>
      <c r="N148" s="52"/>
      <c r="O148" s="22">
        <f aca="true" t="shared" si="17" ref="O148:O158">IF($N$159=0,0,N148/$N$159)</f>
        <v>0</v>
      </c>
      <c r="P148" s="22">
        <f aca="true" t="shared" si="18" ref="P148:P157">IF($N$159=0,0,N148/($N$159-$N$158))</f>
        <v>0</v>
      </c>
    </row>
    <row r="149" spans="1:16" ht="12.75">
      <c r="A149" s="90" t="s">
        <v>144</v>
      </c>
      <c r="B149" s="91" t="s">
        <v>144</v>
      </c>
      <c r="C149" s="87" t="s">
        <v>144</v>
      </c>
      <c r="D149" s="87" t="s">
        <v>144</v>
      </c>
      <c r="E149" s="49"/>
      <c r="F149" s="22">
        <f t="shared" si="15"/>
        <v>0</v>
      </c>
      <c r="G149" s="22">
        <f t="shared" si="16"/>
        <v>0</v>
      </c>
      <c r="H149" s="2"/>
      <c r="I149" s="108" t="s">
        <v>144</v>
      </c>
      <c r="J149" s="109" t="s">
        <v>144</v>
      </c>
      <c r="K149" s="110" t="s">
        <v>144</v>
      </c>
      <c r="L149" s="110" t="s">
        <v>144</v>
      </c>
      <c r="M149" s="111"/>
      <c r="N149" s="52"/>
      <c r="O149" s="22">
        <f t="shared" si="17"/>
        <v>0</v>
      </c>
      <c r="P149" s="22">
        <f t="shared" si="18"/>
        <v>0</v>
      </c>
    </row>
    <row r="150" spans="1:16" ht="12.75">
      <c r="A150" s="90" t="s">
        <v>185</v>
      </c>
      <c r="B150" s="91" t="s">
        <v>145</v>
      </c>
      <c r="C150" s="87" t="s">
        <v>145</v>
      </c>
      <c r="D150" s="87" t="s">
        <v>145</v>
      </c>
      <c r="E150" s="49"/>
      <c r="F150" s="22">
        <f t="shared" si="15"/>
        <v>0</v>
      </c>
      <c r="G150" s="22">
        <f t="shared" si="16"/>
        <v>0</v>
      </c>
      <c r="H150" s="2"/>
      <c r="I150" s="108" t="s">
        <v>205</v>
      </c>
      <c r="J150" s="109" t="s">
        <v>145</v>
      </c>
      <c r="K150" s="110" t="s">
        <v>145</v>
      </c>
      <c r="L150" s="110" t="s">
        <v>145</v>
      </c>
      <c r="M150" s="111"/>
      <c r="N150" s="52"/>
      <c r="O150" s="22">
        <f t="shared" si="17"/>
        <v>0</v>
      </c>
      <c r="P150" s="22">
        <f t="shared" si="18"/>
        <v>0</v>
      </c>
    </row>
    <row r="151" spans="1:16" ht="12.75">
      <c r="A151" s="90" t="s">
        <v>183</v>
      </c>
      <c r="B151" s="91" t="s">
        <v>146</v>
      </c>
      <c r="C151" s="87" t="s">
        <v>146</v>
      </c>
      <c r="D151" s="87" t="s">
        <v>146</v>
      </c>
      <c r="E151" s="49"/>
      <c r="F151" s="22">
        <f t="shared" si="15"/>
        <v>0</v>
      </c>
      <c r="G151" s="22">
        <f t="shared" si="16"/>
        <v>0</v>
      </c>
      <c r="H151" s="2"/>
      <c r="I151" s="108" t="s">
        <v>183</v>
      </c>
      <c r="J151" s="109" t="s">
        <v>146</v>
      </c>
      <c r="K151" s="110" t="s">
        <v>146</v>
      </c>
      <c r="L151" s="110" t="s">
        <v>146</v>
      </c>
      <c r="M151" s="111"/>
      <c r="N151" s="52"/>
      <c r="O151" s="22">
        <f t="shared" si="17"/>
        <v>0</v>
      </c>
      <c r="P151" s="22">
        <f t="shared" si="18"/>
        <v>0</v>
      </c>
    </row>
    <row r="152" spans="1:16" ht="12.75">
      <c r="A152" s="90" t="s">
        <v>147</v>
      </c>
      <c r="B152" s="91" t="s">
        <v>147</v>
      </c>
      <c r="C152" s="87" t="s">
        <v>147</v>
      </c>
      <c r="D152" s="87" t="s">
        <v>147</v>
      </c>
      <c r="E152" s="49"/>
      <c r="F152" s="22">
        <f t="shared" si="15"/>
        <v>0</v>
      </c>
      <c r="G152" s="22">
        <f t="shared" si="16"/>
        <v>0</v>
      </c>
      <c r="H152" s="2"/>
      <c r="I152" s="108" t="s">
        <v>147</v>
      </c>
      <c r="J152" s="109" t="s">
        <v>147</v>
      </c>
      <c r="K152" s="110" t="s">
        <v>147</v>
      </c>
      <c r="L152" s="110" t="s">
        <v>147</v>
      </c>
      <c r="M152" s="111"/>
      <c r="N152" s="52"/>
      <c r="O152" s="22">
        <f t="shared" si="17"/>
        <v>0</v>
      </c>
      <c r="P152" s="22">
        <f t="shared" si="18"/>
        <v>0</v>
      </c>
    </row>
    <row r="153" spans="1:16" ht="12.75">
      <c r="A153" s="90" t="s">
        <v>148</v>
      </c>
      <c r="B153" s="91" t="s">
        <v>148</v>
      </c>
      <c r="C153" s="87" t="s">
        <v>148</v>
      </c>
      <c r="D153" s="87" t="s">
        <v>148</v>
      </c>
      <c r="E153" s="49"/>
      <c r="F153" s="22">
        <f t="shared" si="15"/>
        <v>0</v>
      </c>
      <c r="G153" s="22">
        <f t="shared" si="16"/>
        <v>0</v>
      </c>
      <c r="H153" s="2"/>
      <c r="I153" s="108" t="s">
        <v>148</v>
      </c>
      <c r="J153" s="109" t="s">
        <v>148</v>
      </c>
      <c r="K153" s="110" t="s">
        <v>148</v>
      </c>
      <c r="L153" s="110" t="s">
        <v>148</v>
      </c>
      <c r="M153" s="111"/>
      <c r="N153" s="52"/>
      <c r="O153" s="22">
        <f t="shared" si="17"/>
        <v>0</v>
      </c>
      <c r="P153" s="22">
        <f t="shared" si="18"/>
        <v>0</v>
      </c>
    </row>
    <row r="154" spans="1:16" ht="12.75">
      <c r="A154" s="90" t="s">
        <v>149</v>
      </c>
      <c r="B154" s="91" t="s">
        <v>149</v>
      </c>
      <c r="C154" s="87" t="s">
        <v>149</v>
      </c>
      <c r="D154" s="87" t="s">
        <v>149</v>
      </c>
      <c r="E154" s="49"/>
      <c r="F154" s="22">
        <f t="shared" si="15"/>
        <v>0</v>
      </c>
      <c r="G154" s="22">
        <f t="shared" si="16"/>
        <v>0</v>
      </c>
      <c r="H154" s="2"/>
      <c r="I154" s="108" t="s">
        <v>149</v>
      </c>
      <c r="J154" s="109" t="s">
        <v>149</v>
      </c>
      <c r="K154" s="110" t="s">
        <v>149</v>
      </c>
      <c r="L154" s="110" t="s">
        <v>149</v>
      </c>
      <c r="M154" s="111"/>
      <c r="N154" s="52"/>
      <c r="O154" s="22">
        <f t="shared" si="17"/>
        <v>0</v>
      </c>
      <c r="P154" s="22">
        <f t="shared" si="18"/>
        <v>0</v>
      </c>
    </row>
    <row r="155" spans="1:16" ht="12.75">
      <c r="A155" s="90" t="s">
        <v>150</v>
      </c>
      <c r="B155" s="91" t="s">
        <v>150</v>
      </c>
      <c r="C155" s="87" t="s">
        <v>150</v>
      </c>
      <c r="D155" s="87" t="s">
        <v>150</v>
      </c>
      <c r="E155" s="49"/>
      <c r="F155" s="22">
        <f t="shared" si="15"/>
        <v>0</v>
      </c>
      <c r="G155" s="22">
        <f t="shared" si="16"/>
        <v>0</v>
      </c>
      <c r="H155" s="2"/>
      <c r="I155" s="108" t="s">
        <v>150</v>
      </c>
      <c r="J155" s="109" t="s">
        <v>150</v>
      </c>
      <c r="K155" s="110" t="s">
        <v>150</v>
      </c>
      <c r="L155" s="110" t="s">
        <v>150</v>
      </c>
      <c r="M155" s="111"/>
      <c r="N155" s="52"/>
      <c r="O155" s="22">
        <f t="shared" si="17"/>
        <v>0</v>
      </c>
      <c r="P155" s="22">
        <f t="shared" si="18"/>
        <v>0</v>
      </c>
    </row>
    <row r="156" spans="1:16" ht="12.75">
      <c r="A156" s="90" t="s">
        <v>151</v>
      </c>
      <c r="B156" s="91" t="s">
        <v>151</v>
      </c>
      <c r="C156" s="87" t="s">
        <v>151</v>
      </c>
      <c r="D156" s="87" t="s">
        <v>151</v>
      </c>
      <c r="E156" s="49"/>
      <c r="F156" s="22">
        <f t="shared" si="15"/>
        <v>0</v>
      </c>
      <c r="G156" s="22">
        <f t="shared" si="16"/>
        <v>0</v>
      </c>
      <c r="H156" s="2"/>
      <c r="I156" s="108" t="s">
        <v>151</v>
      </c>
      <c r="J156" s="109" t="s">
        <v>151</v>
      </c>
      <c r="K156" s="110" t="s">
        <v>151</v>
      </c>
      <c r="L156" s="110" t="s">
        <v>151</v>
      </c>
      <c r="M156" s="111"/>
      <c r="N156" s="52"/>
      <c r="O156" s="22">
        <f t="shared" si="17"/>
        <v>0</v>
      </c>
      <c r="P156" s="22">
        <f t="shared" si="18"/>
        <v>0</v>
      </c>
    </row>
    <row r="157" spans="1:16" ht="12.75">
      <c r="A157" s="90" t="s">
        <v>152</v>
      </c>
      <c r="B157" s="91" t="s">
        <v>152</v>
      </c>
      <c r="C157" s="87" t="s">
        <v>152</v>
      </c>
      <c r="D157" s="87" t="s">
        <v>152</v>
      </c>
      <c r="E157" s="49"/>
      <c r="F157" s="22">
        <f t="shared" si="15"/>
        <v>0</v>
      </c>
      <c r="G157" s="22">
        <f t="shared" si="16"/>
        <v>0</v>
      </c>
      <c r="H157" s="2"/>
      <c r="I157" s="108" t="s">
        <v>152</v>
      </c>
      <c r="J157" s="109" t="s">
        <v>152</v>
      </c>
      <c r="K157" s="110" t="s">
        <v>152</v>
      </c>
      <c r="L157" s="110" t="s">
        <v>152</v>
      </c>
      <c r="M157" s="111"/>
      <c r="N157" s="52"/>
      <c r="O157" s="22">
        <f t="shared" si="17"/>
        <v>0</v>
      </c>
      <c r="P157" s="22">
        <f t="shared" si="18"/>
        <v>0</v>
      </c>
    </row>
    <row r="158" spans="1:16" ht="12.75">
      <c r="A158" s="90" t="s">
        <v>88</v>
      </c>
      <c r="B158" s="91"/>
      <c r="C158" s="87"/>
      <c r="D158" s="87"/>
      <c r="E158" s="49"/>
      <c r="F158" s="22">
        <f t="shared" si="15"/>
        <v>0</v>
      </c>
      <c r="G158" s="56"/>
      <c r="H158" s="2"/>
      <c r="I158" s="108" t="s">
        <v>88</v>
      </c>
      <c r="J158" s="109"/>
      <c r="K158" s="110"/>
      <c r="L158" s="110"/>
      <c r="M158" s="111"/>
      <c r="N158" s="52"/>
      <c r="O158" s="22">
        <f t="shared" si="17"/>
        <v>0</v>
      </c>
      <c r="P158" s="56">
        <f>SUM(N147:N158)</f>
        <v>0</v>
      </c>
    </row>
    <row r="159" spans="1:16" ht="12.75">
      <c r="A159" s="112" t="s">
        <v>17</v>
      </c>
      <c r="B159" s="113"/>
      <c r="C159" s="113"/>
      <c r="D159" s="114"/>
      <c r="E159" s="29">
        <f>$O$40</f>
        <v>0</v>
      </c>
      <c r="F159" s="17">
        <f>IF($E$202=0,0,E159/$E$202)</f>
        <v>0</v>
      </c>
      <c r="G159" s="17">
        <f>F159</f>
        <v>0</v>
      </c>
      <c r="H159" s="2"/>
      <c r="I159" s="115" t="s">
        <v>17</v>
      </c>
      <c r="J159" s="116"/>
      <c r="K159" s="116"/>
      <c r="L159" s="116"/>
      <c r="M159" s="89"/>
      <c r="N159" s="29">
        <f>$O$39</f>
        <v>0</v>
      </c>
      <c r="O159" s="17">
        <f>IF($E$202=0,0,N159/$E$202)</f>
        <v>0</v>
      </c>
      <c r="P159" s="17">
        <f>O159</f>
        <v>0</v>
      </c>
    </row>
    <row r="160" spans="1:9" ht="12.75">
      <c r="A160" s="54">
        <f>IF(SUM(E162:E170)=E171,"","Einträge in E163 - E171 noch nicht korrekt")</f>
      </c>
      <c r="B160" s="26"/>
      <c r="C160" s="26"/>
      <c r="D160" s="26"/>
      <c r="E160" s="26"/>
      <c r="F160" s="26"/>
      <c r="G160" s="26"/>
      <c r="H160" s="27"/>
      <c r="I160" s="54">
        <f>IF(SUM(N162:N170)=N171,"","Einträge in N163 - N171 noch nicht korrekt")</f>
      </c>
    </row>
    <row r="161" spans="1:16" ht="24">
      <c r="A161" s="115" t="s">
        <v>190</v>
      </c>
      <c r="B161" s="116"/>
      <c r="C161" s="116"/>
      <c r="D161" s="124"/>
      <c r="E161" s="28" t="s">
        <v>16</v>
      </c>
      <c r="F161" s="28" t="s">
        <v>18</v>
      </c>
      <c r="G161" s="28" t="s">
        <v>70</v>
      </c>
      <c r="I161" s="115" t="s">
        <v>191</v>
      </c>
      <c r="J161" s="116"/>
      <c r="K161" s="116"/>
      <c r="L161" s="116"/>
      <c r="M161" s="117"/>
      <c r="N161" s="7" t="s">
        <v>16</v>
      </c>
      <c r="O161" s="28" t="s">
        <v>18</v>
      </c>
      <c r="P161" s="28" t="s">
        <v>70</v>
      </c>
    </row>
    <row r="162" spans="1:16" ht="12.75">
      <c r="A162" s="90" t="s">
        <v>39</v>
      </c>
      <c r="B162" s="91"/>
      <c r="C162" s="87"/>
      <c r="D162" s="87"/>
      <c r="E162" s="49"/>
      <c r="F162" s="22">
        <f>IF($E$171=0,0,E162/$E$171)</f>
        <v>0</v>
      </c>
      <c r="G162" s="22">
        <f>IF($E$171=0,0,E162/($E$171-$E$170))</f>
        <v>0</v>
      </c>
      <c r="I162" s="108" t="s">
        <v>39</v>
      </c>
      <c r="J162" s="109" t="s">
        <v>142</v>
      </c>
      <c r="K162" s="110" t="s">
        <v>142</v>
      </c>
      <c r="L162" s="110" t="s">
        <v>142</v>
      </c>
      <c r="M162" s="111"/>
      <c r="N162" s="47"/>
      <c r="O162" s="22">
        <f>IF($N$171=0,0,N162/$N$171)</f>
        <v>0</v>
      </c>
      <c r="P162" s="22">
        <f>IF($N$171=0,0,N162/($N$171-$N$170))</f>
        <v>0</v>
      </c>
    </row>
    <row r="163" spans="1:16" ht="12.75">
      <c r="A163" s="90" t="s">
        <v>186</v>
      </c>
      <c r="B163" s="91"/>
      <c r="C163" s="87"/>
      <c r="D163" s="87"/>
      <c r="E163" s="49"/>
      <c r="F163" s="22">
        <f aca="true" t="shared" si="19" ref="F163:F171">IF($E$171=0,0,E163/$E$171)</f>
        <v>0</v>
      </c>
      <c r="G163" s="22">
        <f aca="true" t="shared" si="20" ref="G163:G169">IF($E$171=0,0,E163/($E$171-$E$170))</f>
        <v>0</v>
      </c>
      <c r="I163" s="108" t="s">
        <v>186</v>
      </c>
      <c r="J163" s="109" t="s">
        <v>143</v>
      </c>
      <c r="K163" s="110" t="s">
        <v>143</v>
      </c>
      <c r="L163" s="110" t="s">
        <v>143</v>
      </c>
      <c r="M163" s="111"/>
      <c r="N163" s="47"/>
      <c r="O163" s="22">
        <f aca="true" t="shared" si="21" ref="O163:O170">IF($N$171=0,0,N163/$N$171)</f>
        <v>0</v>
      </c>
      <c r="P163" s="22">
        <f aca="true" t="shared" si="22" ref="P163:P169">IF($N$171=0,0,N163/($N$171-$N$170))</f>
        <v>0</v>
      </c>
    </row>
    <row r="164" spans="1:16" ht="12.75">
      <c r="A164" s="90" t="s">
        <v>40</v>
      </c>
      <c r="B164" s="91"/>
      <c r="C164" s="87"/>
      <c r="D164" s="87"/>
      <c r="E164" s="49"/>
      <c r="F164" s="22">
        <f t="shared" si="19"/>
        <v>0</v>
      </c>
      <c r="G164" s="22">
        <f t="shared" si="20"/>
        <v>0</v>
      </c>
      <c r="I164" s="108" t="s">
        <v>40</v>
      </c>
      <c r="J164" s="109" t="s">
        <v>144</v>
      </c>
      <c r="K164" s="110" t="s">
        <v>144</v>
      </c>
      <c r="L164" s="110" t="s">
        <v>144</v>
      </c>
      <c r="M164" s="111"/>
      <c r="N164" s="47"/>
      <c r="O164" s="22">
        <f t="shared" si="21"/>
        <v>0</v>
      </c>
      <c r="P164" s="22">
        <f t="shared" si="22"/>
        <v>0</v>
      </c>
    </row>
    <row r="165" spans="1:16" ht="12.75">
      <c r="A165" s="90" t="s">
        <v>187</v>
      </c>
      <c r="B165" s="91"/>
      <c r="C165" s="87"/>
      <c r="D165" s="87"/>
      <c r="E165" s="49"/>
      <c r="F165" s="22">
        <f t="shared" si="19"/>
        <v>0</v>
      </c>
      <c r="G165" s="22">
        <f t="shared" si="20"/>
        <v>0</v>
      </c>
      <c r="I165" s="108" t="s">
        <v>187</v>
      </c>
      <c r="J165" s="109" t="s">
        <v>145</v>
      </c>
      <c r="K165" s="110" t="s">
        <v>145</v>
      </c>
      <c r="L165" s="110" t="s">
        <v>145</v>
      </c>
      <c r="M165" s="111"/>
      <c r="N165" s="47"/>
      <c r="O165" s="22">
        <f t="shared" si="21"/>
        <v>0</v>
      </c>
      <c r="P165" s="22">
        <f t="shared" si="22"/>
        <v>0</v>
      </c>
    </row>
    <row r="166" spans="1:16" ht="12.75">
      <c r="A166" s="90" t="s">
        <v>188</v>
      </c>
      <c r="B166" s="91"/>
      <c r="C166" s="87"/>
      <c r="D166" s="87"/>
      <c r="E166" s="49"/>
      <c r="F166" s="22">
        <f t="shared" si="19"/>
        <v>0</v>
      </c>
      <c r="G166" s="22">
        <f t="shared" si="20"/>
        <v>0</v>
      </c>
      <c r="I166" s="108" t="s">
        <v>188</v>
      </c>
      <c r="J166" s="109" t="s">
        <v>146</v>
      </c>
      <c r="K166" s="110" t="s">
        <v>146</v>
      </c>
      <c r="L166" s="110" t="s">
        <v>146</v>
      </c>
      <c r="M166" s="111"/>
      <c r="N166" s="47"/>
      <c r="O166" s="22">
        <f t="shared" si="21"/>
        <v>0</v>
      </c>
      <c r="P166" s="22">
        <f t="shared" si="22"/>
        <v>0</v>
      </c>
    </row>
    <row r="167" spans="1:16" ht="12.75">
      <c r="A167" s="90" t="s">
        <v>34</v>
      </c>
      <c r="B167" s="91"/>
      <c r="C167" s="87"/>
      <c r="D167" s="87"/>
      <c r="E167" s="49"/>
      <c r="F167" s="22">
        <f t="shared" si="19"/>
        <v>0</v>
      </c>
      <c r="G167" s="22">
        <f t="shared" si="20"/>
        <v>0</v>
      </c>
      <c r="I167" s="108" t="s">
        <v>34</v>
      </c>
      <c r="J167" s="109" t="s">
        <v>147</v>
      </c>
      <c r="K167" s="110" t="s">
        <v>147</v>
      </c>
      <c r="L167" s="110" t="s">
        <v>147</v>
      </c>
      <c r="M167" s="111"/>
      <c r="N167" s="47"/>
      <c r="O167" s="22">
        <f t="shared" si="21"/>
        <v>0</v>
      </c>
      <c r="P167" s="22">
        <f t="shared" si="22"/>
        <v>0</v>
      </c>
    </row>
    <row r="168" spans="1:16" ht="12.75">
      <c r="A168" s="90" t="s">
        <v>189</v>
      </c>
      <c r="B168" s="91"/>
      <c r="C168" s="87"/>
      <c r="D168" s="87"/>
      <c r="E168" s="49"/>
      <c r="F168" s="22">
        <f t="shared" si="19"/>
        <v>0</v>
      </c>
      <c r="G168" s="22">
        <f t="shared" si="20"/>
        <v>0</v>
      </c>
      <c r="H168" s="27"/>
      <c r="I168" s="108" t="s">
        <v>189</v>
      </c>
      <c r="J168" s="109" t="s">
        <v>148</v>
      </c>
      <c r="K168" s="110" t="s">
        <v>148</v>
      </c>
      <c r="L168" s="110" t="s">
        <v>148</v>
      </c>
      <c r="M168" s="111"/>
      <c r="N168" s="47"/>
      <c r="O168" s="22">
        <f t="shared" si="21"/>
        <v>0</v>
      </c>
      <c r="P168" s="22">
        <f t="shared" si="22"/>
        <v>0</v>
      </c>
    </row>
    <row r="169" spans="1:16" ht="12.75">
      <c r="A169" s="90" t="s">
        <v>41</v>
      </c>
      <c r="B169" s="91"/>
      <c r="C169" s="87"/>
      <c r="D169" s="87"/>
      <c r="E169" s="49"/>
      <c r="F169" s="22">
        <f t="shared" si="19"/>
        <v>0</v>
      </c>
      <c r="G169" s="22">
        <f t="shared" si="20"/>
        <v>0</v>
      </c>
      <c r="I169" s="108" t="s">
        <v>41</v>
      </c>
      <c r="J169" s="109" t="s">
        <v>152</v>
      </c>
      <c r="K169" s="110" t="s">
        <v>152</v>
      </c>
      <c r="L169" s="110" t="s">
        <v>152</v>
      </c>
      <c r="M169" s="111"/>
      <c r="N169" s="47"/>
      <c r="O169" s="22">
        <f t="shared" si="21"/>
        <v>0</v>
      </c>
      <c r="P169" s="22">
        <f t="shared" si="22"/>
        <v>0</v>
      </c>
    </row>
    <row r="170" spans="1:16" ht="12.75">
      <c r="A170" s="90" t="s">
        <v>88</v>
      </c>
      <c r="B170" s="91"/>
      <c r="C170" s="87"/>
      <c r="D170" s="87"/>
      <c r="E170" s="49"/>
      <c r="F170" s="22">
        <f t="shared" si="19"/>
        <v>0</v>
      </c>
      <c r="G170" s="56">
        <f>SUM(E160:E170)</f>
        <v>0</v>
      </c>
      <c r="I170" s="108" t="s">
        <v>88</v>
      </c>
      <c r="J170" s="109"/>
      <c r="K170" s="110"/>
      <c r="L170" s="110"/>
      <c r="M170" s="111"/>
      <c r="N170" s="47"/>
      <c r="O170" s="22">
        <f t="shared" si="21"/>
        <v>0</v>
      </c>
      <c r="P170" s="56">
        <f>SUM(N162:N170)</f>
        <v>0</v>
      </c>
    </row>
    <row r="171" spans="1:16" ht="12.75">
      <c r="A171" s="112" t="s">
        <v>17</v>
      </c>
      <c r="B171" s="113"/>
      <c r="C171" s="113"/>
      <c r="D171" s="114"/>
      <c r="E171" s="29">
        <f>$O$40</f>
        <v>0</v>
      </c>
      <c r="F171" s="17">
        <f t="shared" si="19"/>
        <v>0</v>
      </c>
      <c r="G171" s="17">
        <f>F171</f>
        <v>0</v>
      </c>
      <c r="I171" s="115" t="s">
        <v>17</v>
      </c>
      <c r="J171" s="116"/>
      <c r="K171" s="116"/>
      <c r="L171" s="116"/>
      <c r="M171" s="117"/>
      <c r="N171" s="21">
        <f>$O$39</f>
        <v>0</v>
      </c>
      <c r="O171" s="17">
        <f>IF($E$202=0,0,N171/$E$202)</f>
        <v>0</v>
      </c>
      <c r="P171" s="17">
        <f>O171</f>
        <v>0</v>
      </c>
    </row>
    <row r="172" spans="1:8" ht="12.75">
      <c r="A172" s="54" t="str">
        <f>IF(P182=0,"","Anzahl der Nennungen bei einer Einzelmaßnahme darf nicht größer als der Gesamtwert in Zelle N 183 sein")</f>
        <v>Anzahl der Nennungen bei einer Einzelmaßnahme darf nicht größer als der Gesamtwert in Zelle N 183 sein</v>
      </c>
      <c r="B172" s="24"/>
      <c r="C172" s="24"/>
      <c r="D172" s="24"/>
      <c r="F172" s="24"/>
      <c r="G172" s="24"/>
      <c r="H172" s="24"/>
    </row>
    <row r="173" spans="1:15" ht="24">
      <c r="A173" s="115" t="s">
        <v>286</v>
      </c>
      <c r="B173" s="116"/>
      <c r="C173" s="116"/>
      <c r="D173" s="124"/>
      <c r="E173" s="28" t="s">
        <v>16</v>
      </c>
      <c r="F173" s="28" t="s">
        <v>18</v>
      </c>
      <c r="I173" s="115" t="s">
        <v>287</v>
      </c>
      <c r="J173" s="116"/>
      <c r="K173" s="116"/>
      <c r="L173" s="116"/>
      <c r="M173" s="117"/>
      <c r="N173" s="28" t="s">
        <v>16</v>
      </c>
      <c r="O173" s="28" t="s">
        <v>18</v>
      </c>
    </row>
    <row r="174" spans="1:16" ht="12.75">
      <c r="A174" s="90" t="s">
        <v>212</v>
      </c>
      <c r="B174" s="91"/>
      <c r="C174" s="87"/>
      <c r="D174" s="87"/>
      <c r="E174" s="49"/>
      <c r="F174" s="22">
        <f>IF($N$182=0,0,E174/$N$182)</f>
        <v>0</v>
      </c>
      <c r="G174" s="84">
        <f>IF(E174&gt;=N$182,1," ")</f>
        <v>1</v>
      </c>
      <c r="I174" s="108" t="s">
        <v>218</v>
      </c>
      <c r="J174" s="109"/>
      <c r="K174" s="110"/>
      <c r="L174" s="110"/>
      <c r="M174" s="111"/>
      <c r="N174" s="47"/>
      <c r="O174" s="22">
        <f>IF($N$182=0,0,N174/$N$182)</f>
        <v>0</v>
      </c>
      <c r="P174" s="84">
        <f>IF(N174&gt;=N$182,1," ")</f>
        <v>1</v>
      </c>
    </row>
    <row r="175" spans="1:16" ht="12.75">
      <c r="A175" s="90" t="s">
        <v>213</v>
      </c>
      <c r="B175" s="91"/>
      <c r="C175" s="87"/>
      <c r="D175" s="87"/>
      <c r="E175" s="49"/>
      <c r="F175" s="22">
        <f aca="true" t="shared" si="23" ref="F175:F182">IF($N$182=0,0,E175/$N$182)</f>
        <v>0</v>
      </c>
      <c r="G175" s="84">
        <f aca="true" t="shared" si="24" ref="G175:G182">IF(E175&gt;=N$182,1," ")</f>
        <v>1</v>
      </c>
      <c r="I175" s="108" t="s">
        <v>219</v>
      </c>
      <c r="J175" s="109"/>
      <c r="K175" s="110"/>
      <c r="L175" s="110"/>
      <c r="M175" s="111"/>
      <c r="N175" s="47"/>
      <c r="O175" s="22">
        <f aca="true" t="shared" si="25" ref="O175:O181">IF($N$182=0,0,N175/$N$182)</f>
        <v>0</v>
      </c>
      <c r="P175" s="84">
        <f aca="true" t="shared" si="26" ref="P175:P181">IF(N175&gt;=N$182,1," ")</f>
        <v>1</v>
      </c>
    </row>
    <row r="176" spans="1:16" ht="12.75">
      <c r="A176" s="90" t="s">
        <v>214</v>
      </c>
      <c r="B176" s="91"/>
      <c r="C176" s="87"/>
      <c r="D176" s="87"/>
      <c r="E176" s="49"/>
      <c r="F176" s="22">
        <f t="shared" si="23"/>
        <v>0</v>
      </c>
      <c r="G176" s="84">
        <f t="shared" si="24"/>
        <v>1</v>
      </c>
      <c r="I176" s="108" t="s">
        <v>220</v>
      </c>
      <c r="J176" s="109"/>
      <c r="K176" s="110"/>
      <c r="L176" s="110"/>
      <c r="M176" s="111"/>
      <c r="N176" s="47"/>
      <c r="O176" s="22">
        <f t="shared" si="25"/>
        <v>0</v>
      </c>
      <c r="P176" s="84">
        <f t="shared" si="26"/>
        <v>1</v>
      </c>
    </row>
    <row r="177" spans="1:16" ht="12.75">
      <c r="A177" s="90" t="s">
        <v>215</v>
      </c>
      <c r="B177" s="91"/>
      <c r="C177" s="87"/>
      <c r="D177" s="87"/>
      <c r="E177" s="49"/>
      <c r="F177" s="22">
        <f t="shared" si="23"/>
        <v>0</v>
      </c>
      <c r="G177" s="84">
        <f t="shared" si="24"/>
        <v>1</v>
      </c>
      <c r="I177" s="108" t="s">
        <v>221</v>
      </c>
      <c r="J177" s="109"/>
      <c r="K177" s="110"/>
      <c r="L177" s="110"/>
      <c r="M177" s="111"/>
      <c r="N177" s="47"/>
      <c r="O177" s="22">
        <f t="shared" si="25"/>
        <v>0</v>
      </c>
      <c r="P177" s="84">
        <f t="shared" si="26"/>
        <v>1</v>
      </c>
    </row>
    <row r="178" spans="1:16" ht="13.5" customHeight="1">
      <c r="A178" s="90" t="s">
        <v>216</v>
      </c>
      <c r="B178" s="91"/>
      <c r="C178" s="87"/>
      <c r="D178" s="87"/>
      <c r="E178" s="49"/>
      <c r="F178" s="22">
        <f t="shared" si="23"/>
        <v>0</v>
      </c>
      <c r="G178" s="84">
        <f t="shared" si="24"/>
        <v>1</v>
      </c>
      <c r="I178" s="108" t="s">
        <v>222</v>
      </c>
      <c r="J178" s="109"/>
      <c r="K178" s="110"/>
      <c r="L178" s="110"/>
      <c r="M178" s="111"/>
      <c r="N178" s="47"/>
      <c r="O178" s="22">
        <f t="shared" si="25"/>
        <v>0</v>
      </c>
      <c r="P178" s="84">
        <f t="shared" si="26"/>
        <v>1</v>
      </c>
    </row>
    <row r="179" spans="1:16" ht="12.75">
      <c r="A179" s="90" t="s">
        <v>217</v>
      </c>
      <c r="B179" s="91"/>
      <c r="C179" s="87"/>
      <c r="D179" s="87"/>
      <c r="E179" s="49"/>
      <c r="F179" s="22">
        <f t="shared" si="23"/>
        <v>0</v>
      </c>
      <c r="G179" s="84">
        <f t="shared" si="24"/>
        <v>1</v>
      </c>
      <c r="I179" s="108" t="s">
        <v>223</v>
      </c>
      <c r="J179" s="109"/>
      <c r="K179" s="110"/>
      <c r="L179" s="110"/>
      <c r="M179" s="111"/>
      <c r="N179" s="47"/>
      <c r="O179" s="22">
        <f t="shared" si="25"/>
        <v>0</v>
      </c>
      <c r="P179" s="84">
        <f t="shared" si="26"/>
        <v>1</v>
      </c>
    </row>
    <row r="180" spans="1:16" ht="12.75">
      <c r="A180" s="90" t="s">
        <v>6</v>
      </c>
      <c r="B180" s="91"/>
      <c r="C180" s="87"/>
      <c r="D180" s="87"/>
      <c r="E180" s="49"/>
      <c r="F180" s="22">
        <f t="shared" si="23"/>
        <v>0</v>
      </c>
      <c r="G180" s="84">
        <f t="shared" si="24"/>
        <v>1</v>
      </c>
      <c r="I180" s="108" t="s">
        <v>224</v>
      </c>
      <c r="J180" s="109"/>
      <c r="K180" s="110"/>
      <c r="L180" s="110"/>
      <c r="M180" s="111"/>
      <c r="N180" s="47"/>
      <c r="O180" s="22">
        <f t="shared" si="25"/>
        <v>0</v>
      </c>
      <c r="P180" s="84">
        <f t="shared" si="26"/>
        <v>1</v>
      </c>
    </row>
    <row r="181" spans="1:16" ht="12.75">
      <c r="A181" s="90" t="s">
        <v>226</v>
      </c>
      <c r="B181" s="91"/>
      <c r="C181" s="87"/>
      <c r="D181" s="87"/>
      <c r="E181" s="49"/>
      <c r="F181" s="22">
        <f t="shared" si="23"/>
        <v>0</v>
      </c>
      <c r="G181" s="84">
        <f t="shared" si="24"/>
        <v>1</v>
      </c>
      <c r="I181" s="108" t="s">
        <v>225</v>
      </c>
      <c r="J181" s="109"/>
      <c r="K181" s="110"/>
      <c r="L181" s="110"/>
      <c r="M181" s="111"/>
      <c r="N181" s="47"/>
      <c r="O181" s="22">
        <f t="shared" si="25"/>
        <v>0</v>
      </c>
      <c r="P181" s="84">
        <f t="shared" si="26"/>
        <v>1</v>
      </c>
    </row>
    <row r="182" spans="1:16" ht="12.75">
      <c r="A182" s="90" t="s">
        <v>227</v>
      </c>
      <c r="B182" s="91"/>
      <c r="C182" s="87"/>
      <c r="D182" s="87"/>
      <c r="E182" s="49"/>
      <c r="F182" s="22">
        <f t="shared" si="23"/>
        <v>0</v>
      </c>
      <c r="G182" s="84">
        <f t="shared" si="24"/>
        <v>1</v>
      </c>
      <c r="I182" s="88" t="s">
        <v>17</v>
      </c>
      <c r="J182" s="118"/>
      <c r="K182" s="118"/>
      <c r="L182" s="118"/>
      <c r="M182" s="123"/>
      <c r="N182" s="29">
        <f>$O$40</f>
        <v>0</v>
      </c>
      <c r="O182" s="17">
        <f>IF($N$182=0,0,N182/$N$182)</f>
        <v>0</v>
      </c>
      <c r="P182" s="84">
        <f>SUM(G174:G182)+SUM(P174:P181)</f>
        <v>17</v>
      </c>
    </row>
    <row r="183" spans="1:11" ht="12.75">
      <c r="A183" s="43" t="s">
        <v>285</v>
      </c>
      <c r="B183" s="24"/>
      <c r="C183" s="24"/>
      <c r="D183" s="24"/>
      <c r="E183" s="24"/>
      <c r="F183" s="24"/>
      <c r="G183" s="24"/>
      <c r="I183" s="43" t="s">
        <v>285</v>
      </c>
      <c r="J183" s="24"/>
      <c r="K183" s="24"/>
    </row>
    <row r="184" spans="1:11" ht="12.75">
      <c r="A184" s="43"/>
      <c r="B184" s="24"/>
      <c r="C184" s="24"/>
      <c r="D184" s="24"/>
      <c r="E184" s="24"/>
      <c r="F184" s="24"/>
      <c r="G184" s="24"/>
      <c r="I184" s="54"/>
      <c r="J184" s="24"/>
      <c r="K184" s="24"/>
    </row>
    <row r="185" spans="1:11" ht="12.75">
      <c r="A185" s="62" t="s">
        <v>291</v>
      </c>
      <c r="B185" s="35"/>
      <c r="C185" s="35"/>
      <c r="D185" s="36"/>
      <c r="E185" s="24"/>
      <c r="F185" s="24"/>
      <c r="G185" s="24"/>
      <c r="H185" s="24"/>
      <c r="K185" s="37"/>
    </row>
    <row r="186" spans="1:16" ht="12.75" customHeight="1">
      <c r="A186" s="54">
        <f>IF(SUM(E188:E190)=E191,"","Einträge in E198 - E200 noch nicht korrekt")</f>
      </c>
      <c r="B186" s="2"/>
      <c r="C186" s="2"/>
      <c r="D186" s="2"/>
      <c r="E186" s="2"/>
      <c r="F186" s="2"/>
      <c r="G186" s="2"/>
      <c r="H186" s="2"/>
      <c r="I186" s="2"/>
      <c r="J186" s="2"/>
      <c r="K186" s="2"/>
      <c r="L186" s="2"/>
      <c r="M186" s="2"/>
      <c r="N186" s="2"/>
      <c r="O186" s="2"/>
      <c r="P186" s="2"/>
    </row>
    <row r="187" spans="1:16" ht="12.75" customHeight="1">
      <c r="A187" s="115" t="s">
        <v>31</v>
      </c>
      <c r="B187" s="116"/>
      <c r="C187" s="116"/>
      <c r="D187" s="124"/>
      <c r="E187" s="28" t="s">
        <v>16</v>
      </c>
      <c r="F187" s="28" t="s">
        <v>18</v>
      </c>
      <c r="G187" s="28" t="s">
        <v>70</v>
      </c>
      <c r="I187" s="126" t="s">
        <v>293</v>
      </c>
      <c r="J187" s="126"/>
      <c r="K187" s="126"/>
      <c r="L187" s="126"/>
      <c r="M187" s="126"/>
      <c r="N187" s="123"/>
      <c r="O187" s="28" t="s">
        <v>16</v>
      </c>
      <c r="P187" s="28" t="s">
        <v>18</v>
      </c>
    </row>
    <row r="188" spans="1:16" ht="12.75" customHeight="1">
      <c r="A188" s="90" t="s">
        <v>200</v>
      </c>
      <c r="B188" s="91"/>
      <c r="C188" s="87"/>
      <c r="D188" s="87"/>
      <c r="E188" s="49"/>
      <c r="F188" s="22">
        <f>IF($E$191=0,0,E188/$E$191)</f>
        <v>0</v>
      </c>
      <c r="G188" s="22">
        <f>IF($E$191=0,0,E188/($E$191-$E$190))</f>
        <v>0</v>
      </c>
      <c r="I188" s="90" t="s">
        <v>153</v>
      </c>
      <c r="J188" s="91"/>
      <c r="K188" s="87"/>
      <c r="L188" s="87"/>
      <c r="M188" s="122"/>
      <c r="N188" s="123"/>
      <c r="O188" s="49"/>
      <c r="P188" s="22">
        <f aca="true" t="shared" si="27" ref="P188:P211">IF($O$211=0,0,O188/$O$211)</f>
        <v>0</v>
      </c>
    </row>
    <row r="189" spans="1:16" ht="12.75" customHeight="1">
      <c r="A189" s="90" t="s">
        <v>199</v>
      </c>
      <c r="B189" s="91"/>
      <c r="C189" s="87"/>
      <c r="D189" s="87"/>
      <c r="E189" s="49"/>
      <c r="F189" s="22">
        <f>IF($E$191=0,0,E189/$E$191)</f>
        <v>0</v>
      </c>
      <c r="G189" s="22">
        <f>IF($E$191=0,0,E189/($E$191-$E$190))</f>
        <v>0</v>
      </c>
      <c r="I189" s="90" t="s">
        <v>119</v>
      </c>
      <c r="J189" s="91"/>
      <c r="K189" s="87"/>
      <c r="L189" s="87"/>
      <c r="M189" s="122"/>
      <c r="N189" s="123"/>
      <c r="O189" s="49"/>
      <c r="P189" s="22">
        <f t="shared" si="27"/>
        <v>0</v>
      </c>
    </row>
    <row r="190" spans="1:16" ht="12.75" customHeight="1">
      <c r="A190" s="90" t="s">
        <v>88</v>
      </c>
      <c r="B190" s="91"/>
      <c r="C190" s="87"/>
      <c r="D190" s="87"/>
      <c r="E190" s="49"/>
      <c r="F190" s="22">
        <f>IF($E$191=0,0,E190/$E$191)</f>
        <v>0</v>
      </c>
      <c r="G190" s="56">
        <f>SUM(E186:E190)</f>
        <v>0</v>
      </c>
      <c r="I190" s="90" t="s">
        <v>206</v>
      </c>
      <c r="J190" s="91"/>
      <c r="K190" s="87"/>
      <c r="L190" s="87"/>
      <c r="M190" s="122"/>
      <c r="N190" s="123"/>
      <c r="O190" s="49"/>
      <c r="P190" s="22">
        <f t="shared" si="27"/>
        <v>0</v>
      </c>
    </row>
    <row r="191" spans="1:16" ht="12.75" customHeight="1">
      <c r="A191" s="112" t="s">
        <v>17</v>
      </c>
      <c r="B191" s="113"/>
      <c r="C191" s="113"/>
      <c r="D191" s="114"/>
      <c r="E191" s="29">
        <f>$O$39</f>
        <v>0</v>
      </c>
      <c r="F191" s="17">
        <f>IF($E$202=0,0,E191/$E$202)</f>
        <v>0</v>
      </c>
      <c r="G191" s="17">
        <f>F191</f>
        <v>0</v>
      </c>
      <c r="I191" s="90" t="s">
        <v>201</v>
      </c>
      <c r="J191" s="91"/>
      <c r="K191" s="87"/>
      <c r="L191" s="87"/>
      <c r="M191" s="122"/>
      <c r="N191" s="123"/>
      <c r="O191" s="49"/>
      <c r="P191" s="22">
        <f t="shared" si="27"/>
        <v>0</v>
      </c>
    </row>
    <row r="192" spans="1:16" ht="12.75" customHeight="1">
      <c r="A192" s="54">
        <f>IF(SUM(E194:E201)=E202,"","Einträge in E204 - E211 noch nicht korrekt")</f>
      </c>
      <c r="I192" s="90" t="s">
        <v>122</v>
      </c>
      <c r="J192" s="91"/>
      <c r="K192" s="87"/>
      <c r="L192" s="87"/>
      <c r="M192" s="122"/>
      <c r="N192" s="123"/>
      <c r="O192" s="49"/>
      <c r="P192" s="22">
        <f t="shared" si="27"/>
        <v>0</v>
      </c>
    </row>
    <row r="193" spans="1:16" ht="12.75">
      <c r="A193" s="115" t="s">
        <v>29</v>
      </c>
      <c r="B193" s="190"/>
      <c r="C193" s="190"/>
      <c r="D193" s="191"/>
      <c r="E193" s="28" t="s">
        <v>16</v>
      </c>
      <c r="F193" s="28" t="s">
        <v>18</v>
      </c>
      <c r="G193" s="28" t="s">
        <v>70</v>
      </c>
      <c r="I193" s="90" t="s">
        <v>154</v>
      </c>
      <c r="J193" s="91"/>
      <c r="K193" s="87"/>
      <c r="L193" s="87"/>
      <c r="M193" s="122"/>
      <c r="N193" s="123"/>
      <c r="O193" s="49"/>
      <c r="P193" s="22">
        <f t="shared" si="27"/>
        <v>0</v>
      </c>
    </row>
    <row r="194" spans="1:16" ht="12.75">
      <c r="A194" s="90" t="s">
        <v>30</v>
      </c>
      <c r="B194" s="91"/>
      <c r="C194" s="87"/>
      <c r="D194" s="87"/>
      <c r="E194" s="49"/>
      <c r="F194" s="22">
        <f aca="true" t="shared" si="28" ref="F194:F202">IF($E$202=0,0,E194/$E$202)</f>
        <v>0</v>
      </c>
      <c r="G194" s="22">
        <f aca="true" t="shared" si="29" ref="G194:G200">IF($E$202=0,0,E194/($E$202-$E$201))</f>
        <v>0</v>
      </c>
      <c r="I194" s="90" t="s">
        <v>124</v>
      </c>
      <c r="J194" s="91"/>
      <c r="K194" s="87"/>
      <c r="L194" s="87"/>
      <c r="M194" s="122"/>
      <c r="N194" s="123"/>
      <c r="O194" s="49"/>
      <c r="P194" s="22">
        <f t="shared" si="27"/>
        <v>0</v>
      </c>
    </row>
    <row r="195" spans="1:16" ht="12.75">
      <c r="A195" s="90" t="s">
        <v>31</v>
      </c>
      <c r="B195" s="91"/>
      <c r="C195" s="87"/>
      <c r="D195" s="87"/>
      <c r="E195" s="49"/>
      <c r="F195" s="22">
        <f t="shared" si="28"/>
        <v>0</v>
      </c>
      <c r="G195" s="22">
        <f t="shared" si="29"/>
        <v>0</v>
      </c>
      <c r="I195" s="90" t="s">
        <v>125</v>
      </c>
      <c r="J195" s="91"/>
      <c r="K195" s="87"/>
      <c r="L195" s="87"/>
      <c r="M195" s="122"/>
      <c r="N195" s="123"/>
      <c r="O195" s="49"/>
      <c r="P195" s="22">
        <f t="shared" si="27"/>
        <v>0</v>
      </c>
    </row>
    <row r="196" spans="1:16" ht="12.75">
      <c r="A196" s="90" t="s">
        <v>32</v>
      </c>
      <c r="B196" s="91"/>
      <c r="C196" s="87"/>
      <c r="D196" s="87"/>
      <c r="E196" s="49"/>
      <c r="F196" s="22">
        <f t="shared" si="28"/>
        <v>0</v>
      </c>
      <c r="G196" s="22">
        <f t="shared" si="29"/>
        <v>0</v>
      </c>
      <c r="I196" s="90" t="s">
        <v>126</v>
      </c>
      <c r="J196" s="91"/>
      <c r="K196" s="87"/>
      <c r="L196" s="87"/>
      <c r="M196" s="122"/>
      <c r="N196" s="123"/>
      <c r="O196" s="49"/>
      <c r="P196" s="22">
        <f t="shared" si="27"/>
        <v>0</v>
      </c>
    </row>
    <row r="197" spans="1:16" ht="12.75">
      <c r="A197" s="90" t="s">
        <v>33</v>
      </c>
      <c r="B197" s="91"/>
      <c r="C197" s="87"/>
      <c r="D197" s="87"/>
      <c r="E197" s="49"/>
      <c r="F197" s="22">
        <f t="shared" si="28"/>
        <v>0</v>
      </c>
      <c r="G197" s="22">
        <f t="shared" si="29"/>
        <v>0</v>
      </c>
      <c r="I197" s="90" t="s">
        <v>127</v>
      </c>
      <c r="J197" s="91"/>
      <c r="K197" s="87"/>
      <c r="L197" s="87"/>
      <c r="M197" s="122"/>
      <c r="N197" s="123"/>
      <c r="O197" s="49"/>
      <c r="P197" s="22">
        <f t="shared" si="27"/>
        <v>0</v>
      </c>
    </row>
    <row r="198" spans="1:16" ht="12.75">
      <c r="A198" s="90" t="s">
        <v>34</v>
      </c>
      <c r="B198" s="91"/>
      <c r="C198" s="87"/>
      <c r="D198" s="87"/>
      <c r="E198" s="49"/>
      <c r="F198" s="22">
        <f t="shared" si="28"/>
        <v>0</v>
      </c>
      <c r="G198" s="22">
        <f t="shared" si="29"/>
        <v>0</v>
      </c>
      <c r="I198" s="90" t="s">
        <v>155</v>
      </c>
      <c r="J198" s="91"/>
      <c r="K198" s="87"/>
      <c r="L198" s="87"/>
      <c r="M198" s="122"/>
      <c r="N198" s="123"/>
      <c r="O198" s="49"/>
      <c r="P198" s="22">
        <f t="shared" si="27"/>
        <v>0</v>
      </c>
    </row>
    <row r="199" spans="1:16" ht="12.75">
      <c r="A199" s="90" t="s">
        <v>140</v>
      </c>
      <c r="B199" s="91"/>
      <c r="C199" s="87"/>
      <c r="D199" s="87"/>
      <c r="E199" s="49"/>
      <c r="F199" s="22">
        <f t="shared" si="28"/>
        <v>0</v>
      </c>
      <c r="G199" s="22">
        <f t="shared" si="29"/>
        <v>0</v>
      </c>
      <c r="I199" s="90" t="s">
        <v>128</v>
      </c>
      <c r="J199" s="91"/>
      <c r="K199" s="87"/>
      <c r="L199" s="87"/>
      <c r="M199" s="122"/>
      <c r="N199" s="123"/>
      <c r="O199" s="49"/>
      <c r="P199" s="22">
        <f t="shared" si="27"/>
        <v>0</v>
      </c>
    </row>
    <row r="200" spans="1:16" ht="12.75">
      <c r="A200" s="90" t="s">
        <v>35</v>
      </c>
      <c r="B200" s="91"/>
      <c r="C200" s="87"/>
      <c r="D200" s="87"/>
      <c r="E200" s="49"/>
      <c r="F200" s="22">
        <f t="shared" si="28"/>
        <v>0</v>
      </c>
      <c r="G200" s="22">
        <f t="shared" si="29"/>
        <v>0</v>
      </c>
      <c r="I200" s="90" t="s">
        <v>207</v>
      </c>
      <c r="J200" s="91"/>
      <c r="K200" s="87"/>
      <c r="L200" s="87"/>
      <c r="M200" s="122"/>
      <c r="N200" s="123"/>
      <c r="O200" s="49"/>
      <c r="P200" s="22">
        <f t="shared" si="27"/>
        <v>0</v>
      </c>
    </row>
    <row r="201" spans="1:16" ht="12.75">
      <c r="A201" s="90" t="s">
        <v>88</v>
      </c>
      <c r="B201" s="91"/>
      <c r="C201" s="87"/>
      <c r="D201" s="87"/>
      <c r="E201" s="49"/>
      <c r="F201" s="22">
        <f t="shared" si="28"/>
        <v>0</v>
      </c>
      <c r="G201" s="56">
        <f>SUM(E194:E201)</f>
        <v>0</v>
      </c>
      <c r="I201" s="90" t="s">
        <v>130</v>
      </c>
      <c r="J201" s="91"/>
      <c r="K201" s="87"/>
      <c r="L201" s="87"/>
      <c r="M201" s="122"/>
      <c r="N201" s="123"/>
      <c r="O201" s="49"/>
      <c r="P201" s="22">
        <f t="shared" si="27"/>
        <v>0</v>
      </c>
    </row>
    <row r="202" spans="1:16" ht="12.75">
      <c r="A202" s="112" t="s">
        <v>17</v>
      </c>
      <c r="B202" s="113"/>
      <c r="C202" s="113"/>
      <c r="D202" s="114"/>
      <c r="E202" s="29">
        <f>$O$39</f>
        <v>0</v>
      </c>
      <c r="F202" s="17">
        <f t="shared" si="28"/>
        <v>0</v>
      </c>
      <c r="G202" s="17">
        <f>F202</f>
        <v>0</v>
      </c>
      <c r="H202" s="24"/>
      <c r="I202" s="90" t="s">
        <v>208</v>
      </c>
      <c r="J202" s="91"/>
      <c r="K202" s="87"/>
      <c r="L202" s="87"/>
      <c r="M202" s="122"/>
      <c r="N202" s="123"/>
      <c r="O202" s="49"/>
      <c r="P202" s="22">
        <f t="shared" si="27"/>
        <v>0</v>
      </c>
    </row>
    <row r="203" spans="1:16" ht="12.75">
      <c r="A203" s="54">
        <f>IF(SUM(E205:E209)=E210,"","Einträge in E215 - E219 noch nicht korrekt")</f>
      </c>
      <c r="H203" s="2"/>
      <c r="I203" s="90" t="s">
        <v>156</v>
      </c>
      <c r="J203" s="91"/>
      <c r="K203" s="87"/>
      <c r="L203" s="87"/>
      <c r="M203" s="122"/>
      <c r="N203" s="123"/>
      <c r="O203" s="49"/>
      <c r="P203" s="22">
        <f t="shared" si="27"/>
        <v>0</v>
      </c>
    </row>
    <row r="204" spans="1:16" ht="12.75">
      <c r="A204" s="145" t="s">
        <v>141</v>
      </c>
      <c r="B204" s="146"/>
      <c r="C204" s="146"/>
      <c r="D204" s="146"/>
      <c r="E204" s="28" t="s">
        <v>16</v>
      </c>
      <c r="F204" s="7" t="s">
        <v>18</v>
      </c>
      <c r="G204" s="7" t="s">
        <v>70</v>
      </c>
      <c r="H204" s="2"/>
      <c r="I204" s="90" t="s">
        <v>202</v>
      </c>
      <c r="J204" s="91"/>
      <c r="K204" s="87"/>
      <c r="L204" s="87"/>
      <c r="M204" s="122"/>
      <c r="N204" s="123"/>
      <c r="O204" s="49"/>
      <c r="P204" s="22">
        <f t="shared" si="27"/>
        <v>0</v>
      </c>
    </row>
    <row r="205" spans="1:16" ht="12.75" customHeight="1">
      <c r="A205" s="92" t="s">
        <v>290</v>
      </c>
      <c r="B205" s="101"/>
      <c r="C205" s="101"/>
      <c r="D205" s="101"/>
      <c r="E205" s="47"/>
      <c r="F205" s="22">
        <f aca="true" t="shared" si="30" ref="F205:F210">IF($E$210=0,0,E205/$E$210)</f>
        <v>0</v>
      </c>
      <c r="G205" s="22">
        <f>IF($E$210=0,0,E205/($E$210-$E$209))</f>
        <v>0</v>
      </c>
      <c r="H205" s="2"/>
      <c r="I205" s="90" t="s">
        <v>134</v>
      </c>
      <c r="J205" s="91"/>
      <c r="K205" s="87"/>
      <c r="L205" s="87"/>
      <c r="M205" s="122"/>
      <c r="N205" s="123"/>
      <c r="O205" s="49"/>
      <c r="P205" s="22">
        <f t="shared" si="27"/>
        <v>0</v>
      </c>
    </row>
    <row r="206" spans="1:16" ht="12.75">
      <c r="A206" s="92" t="s">
        <v>36</v>
      </c>
      <c r="B206" s="101"/>
      <c r="C206" s="101"/>
      <c r="D206" s="101"/>
      <c r="E206" s="47"/>
      <c r="F206" s="22">
        <f t="shared" si="30"/>
        <v>0</v>
      </c>
      <c r="G206" s="22">
        <f>IF($E$210=0,0,E206/($E$210-$E$209))</f>
        <v>0</v>
      </c>
      <c r="H206" s="2"/>
      <c r="I206" s="90" t="s">
        <v>292</v>
      </c>
      <c r="J206" s="91"/>
      <c r="K206" s="87"/>
      <c r="L206" s="87"/>
      <c r="M206" s="122"/>
      <c r="N206" s="123"/>
      <c r="O206" s="49"/>
      <c r="P206" s="22">
        <f t="shared" si="27"/>
        <v>0</v>
      </c>
    </row>
    <row r="207" spans="1:16" ht="12.75">
      <c r="A207" s="92" t="s">
        <v>37</v>
      </c>
      <c r="B207" s="101"/>
      <c r="C207" s="101"/>
      <c r="D207" s="101"/>
      <c r="E207" s="47"/>
      <c r="F207" s="22">
        <f t="shared" si="30"/>
        <v>0</v>
      </c>
      <c r="G207" s="22">
        <f>IF($E$210=0,0,E207/($E$210-$E$209))</f>
        <v>0</v>
      </c>
      <c r="H207" s="2"/>
      <c r="I207" s="90" t="s">
        <v>193</v>
      </c>
      <c r="J207" s="91"/>
      <c r="K207" s="87"/>
      <c r="L207" s="87"/>
      <c r="M207" s="122"/>
      <c r="N207" s="123"/>
      <c r="O207" s="49"/>
      <c r="P207" s="22">
        <f t="shared" si="27"/>
        <v>0</v>
      </c>
    </row>
    <row r="208" spans="1:16" ht="12.75">
      <c r="A208" s="92" t="s">
        <v>38</v>
      </c>
      <c r="B208" s="101"/>
      <c r="C208" s="101"/>
      <c r="D208" s="101"/>
      <c r="E208" s="47"/>
      <c r="F208" s="22">
        <f t="shared" si="30"/>
        <v>0</v>
      </c>
      <c r="G208" s="22">
        <f>IF($E$210=0,0,E208/($E$210-$E$209))</f>
        <v>0</v>
      </c>
      <c r="H208" s="2"/>
      <c r="I208" s="90" t="s">
        <v>138</v>
      </c>
      <c r="J208" s="91"/>
      <c r="K208" s="87"/>
      <c r="L208" s="87"/>
      <c r="M208" s="122"/>
      <c r="N208" s="123"/>
      <c r="O208" s="49"/>
      <c r="P208" s="22">
        <f t="shared" si="27"/>
        <v>0</v>
      </c>
    </row>
    <row r="209" spans="1:16" ht="12.75">
      <c r="A209" s="92" t="s">
        <v>88</v>
      </c>
      <c r="B209" s="101"/>
      <c r="C209" s="101"/>
      <c r="D209" s="101"/>
      <c r="E209" s="47"/>
      <c r="F209" s="22">
        <f t="shared" si="30"/>
        <v>0</v>
      </c>
      <c r="G209" s="22"/>
      <c r="H209" s="2"/>
      <c r="I209" s="90" t="s">
        <v>157</v>
      </c>
      <c r="J209" s="91"/>
      <c r="K209" s="87"/>
      <c r="L209" s="87"/>
      <c r="M209" s="122"/>
      <c r="N209" s="123"/>
      <c r="O209" s="49"/>
      <c r="P209" s="22">
        <f t="shared" si="27"/>
        <v>0</v>
      </c>
    </row>
    <row r="210" spans="1:16" ht="12.75">
      <c r="A210" s="147" t="s">
        <v>17</v>
      </c>
      <c r="B210" s="148"/>
      <c r="C210" s="148"/>
      <c r="D210" s="149"/>
      <c r="E210" s="21">
        <f>$K$39</f>
        <v>0</v>
      </c>
      <c r="F210" s="17">
        <f t="shared" si="30"/>
        <v>0</v>
      </c>
      <c r="G210" s="17">
        <f>F210</f>
        <v>0</v>
      </c>
      <c r="H210" s="2"/>
      <c r="I210" s="90" t="s">
        <v>7</v>
      </c>
      <c r="J210" s="91"/>
      <c r="K210" s="87"/>
      <c r="L210" s="87"/>
      <c r="M210" s="122"/>
      <c r="N210" s="123"/>
      <c r="O210" s="49"/>
      <c r="P210" s="22">
        <f t="shared" si="27"/>
        <v>0</v>
      </c>
    </row>
    <row r="211" spans="1:16" ht="12.75">
      <c r="A211" s="43" t="s">
        <v>248</v>
      </c>
      <c r="B211" s="26"/>
      <c r="C211" s="26"/>
      <c r="D211" s="26"/>
      <c r="E211" s="26"/>
      <c r="F211" s="26"/>
      <c r="G211" s="26"/>
      <c r="H211" s="2"/>
      <c r="I211" s="126" t="s">
        <v>256</v>
      </c>
      <c r="J211" s="126"/>
      <c r="K211" s="126"/>
      <c r="L211" s="126"/>
      <c r="M211" s="126"/>
      <c r="N211" s="123"/>
      <c r="O211" s="29">
        <f>$E$189</f>
        <v>0</v>
      </c>
      <c r="P211" s="17">
        <f t="shared" si="27"/>
        <v>0</v>
      </c>
    </row>
    <row r="212" spans="1:9" ht="12.75">
      <c r="A212" s="43"/>
      <c r="B212" s="31"/>
      <c r="C212" s="31"/>
      <c r="D212" s="31"/>
      <c r="E212" s="31"/>
      <c r="F212" s="31"/>
      <c r="G212" s="31"/>
      <c r="H212" s="27"/>
      <c r="I212" s="43" t="s">
        <v>247</v>
      </c>
    </row>
    <row r="213" spans="1:11" ht="12.75">
      <c r="A213" s="54">
        <f>IF(SUM(E215:E219)=E220,"","Einträge in E189 - E193 noch nicht korrekt")</f>
      </c>
      <c r="B213" s="35"/>
      <c r="C213" s="35"/>
      <c r="D213" s="36"/>
      <c r="E213" s="24"/>
      <c r="F213" s="24"/>
      <c r="G213" s="24"/>
      <c r="H213" s="24"/>
      <c r="I213" s="54">
        <f>IF(SUM(N215:N219)=N220,"","Einträge in N189 - N193 noch nicht korrekt")</f>
      </c>
      <c r="K213" s="37"/>
    </row>
    <row r="214" spans="1:16" ht="24">
      <c r="A214" s="88" t="s">
        <v>203</v>
      </c>
      <c r="B214" s="118"/>
      <c r="C214" s="118"/>
      <c r="D214" s="118"/>
      <c r="E214" s="13" t="s">
        <v>16</v>
      </c>
      <c r="F214" s="13" t="s">
        <v>18</v>
      </c>
      <c r="G214" s="2"/>
      <c r="H214" s="2"/>
      <c r="I214" s="119" t="s">
        <v>294</v>
      </c>
      <c r="J214" s="120"/>
      <c r="K214" s="120"/>
      <c r="L214" s="120"/>
      <c r="M214" s="121"/>
      <c r="N214" s="13" t="s">
        <v>16</v>
      </c>
      <c r="O214" s="14" t="s">
        <v>18</v>
      </c>
      <c r="P214" s="14" t="s">
        <v>70</v>
      </c>
    </row>
    <row r="215" spans="1:16" ht="12.75">
      <c r="A215" s="90" t="s">
        <v>23</v>
      </c>
      <c r="B215" s="91"/>
      <c r="C215" s="87"/>
      <c r="D215" s="87"/>
      <c r="E215" s="48"/>
      <c r="F215" s="22">
        <f>IF($E$220=0,0,E215/$E$220)</f>
        <v>0</v>
      </c>
      <c r="G215" s="2"/>
      <c r="H215" s="2"/>
      <c r="I215" s="102" t="s">
        <v>19</v>
      </c>
      <c r="J215" s="103"/>
      <c r="K215" s="103"/>
      <c r="L215" s="103"/>
      <c r="M215" s="104"/>
      <c r="N215" s="50"/>
      <c r="O215" s="22">
        <f aca="true" t="shared" si="31" ref="O215:O220">IF($N$220=0,0,N215/$N$220)</f>
        <v>0</v>
      </c>
      <c r="P215" s="22">
        <f>IF($N$220=0,0,N215/($N$220-$N$219))</f>
        <v>0</v>
      </c>
    </row>
    <row r="216" spans="1:16" ht="12.75">
      <c r="A216" s="90" t="s">
        <v>175</v>
      </c>
      <c r="B216" s="91"/>
      <c r="C216" s="87"/>
      <c r="D216" s="87"/>
      <c r="E216" s="48"/>
      <c r="F216" s="22">
        <f>IF($E$220=0,0,E216/$E$220)</f>
        <v>0</v>
      </c>
      <c r="G216" s="2"/>
      <c r="H216" s="2"/>
      <c r="I216" s="102" t="s">
        <v>20</v>
      </c>
      <c r="J216" s="103"/>
      <c r="K216" s="103"/>
      <c r="L216" s="103"/>
      <c r="M216" s="104"/>
      <c r="N216" s="50"/>
      <c r="O216" s="22">
        <f t="shared" si="31"/>
        <v>0</v>
      </c>
      <c r="P216" s="22">
        <f>IF($N$220=0,0,N216/($N$220-$N$219))</f>
        <v>0</v>
      </c>
    </row>
    <row r="217" spans="1:16" ht="12.75">
      <c r="A217" s="90" t="s">
        <v>176</v>
      </c>
      <c r="B217" s="91"/>
      <c r="C217" s="87"/>
      <c r="D217" s="87"/>
      <c r="E217" s="48"/>
      <c r="F217" s="22">
        <f>IF($E$220=0,0,E217/$E$220)</f>
        <v>0</v>
      </c>
      <c r="G217" s="2"/>
      <c r="H217" s="2"/>
      <c r="I217" s="102" t="s">
        <v>21</v>
      </c>
      <c r="J217" s="103"/>
      <c r="K217" s="103"/>
      <c r="L217" s="103"/>
      <c r="M217" s="104"/>
      <c r="N217" s="50"/>
      <c r="O217" s="22">
        <f t="shared" si="31"/>
        <v>0</v>
      </c>
      <c r="P217" s="22">
        <f>IF($N$220=0,0,N217/($N$220-$N$219))</f>
        <v>0</v>
      </c>
    </row>
    <row r="218" spans="1:16" ht="12.75">
      <c r="A218" s="90" t="s">
        <v>177</v>
      </c>
      <c r="B218" s="91"/>
      <c r="C218" s="87"/>
      <c r="D218" s="87"/>
      <c r="E218" s="48"/>
      <c r="F218" s="22">
        <f>IF($E$220=0,0,E218/$E$220)</f>
        <v>0</v>
      </c>
      <c r="G218" s="2"/>
      <c r="H218" s="2"/>
      <c r="I218" s="102" t="s">
        <v>22</v>
      </c>
      <c r="J218" s="103"/>
      <c r="K218" s="103"/>
      <c r="L218" s="103"/>
      <c r="M218" s="104"/>
      <c r="N218" s="50"/>
      <c r="O218" s="22">
        <f t="shared" si="31"/>
        <v>0</v>
      </c>
      <c r="P218" s="22">
        <f>IF($N$220=0,0,N218/($N$220-$N$219))</f>
        <v>0</v>
      </c>
    </row>
    <row r="219" spans="1:16" ht="12.75">
      <c r="A219" s="90" t="s">
        <v>178</v>
      </c>
      <c r="B219" s="91"/>
      <c r="C219" s="87"/>
      <c r="D219" s="87"/>
      <c r="E219" s="48"/>
      <c r="F219" s="22">
        <f>IF($E$220=0,0,E219/$E$220)</f>
        <v>0</v>
      </c>
      <c r="G219" s="2"/>
      <c r="H219" s="2"/>
      <c r="I219" s="102" t="s">
        <v>88</v>
      </c>
      <c r="J219" s="103"/>
      <c r="K219" s="103"/>
      <c r="L219" s="103"/>
      <c r="M219" s="104"/>
      <c r="N219" s="50"/>
      <c r="O219" s="22">
        <f t="shared" si="31"/>
        <v>0</v>
      </c>
      <c r="P219" s="56">
        <f>SUM(N215:N219)</f>
        <v>0</v>
      </c>
    </row>
    <row r="220" spans="1:16" ht="12.75" customHeight="1">
      <c r="A220" s="143" t="s">
        <v>48</v>
      </c>
      <c r="B220" s="144"/>
      <c r="C220" s="118"/>
      <c r="D220" s="118"/>
      <c r="E220" s="29">
        <f>$O$39</f>
        <v>0</v>
      </c>
      <c r="F220" s="17">
        <f>IF($E$186=0,0,E220/$E$186)</f>
        <v>0</v>
      </c>
      <c r="G220" s="2"/>
      <c r="H220" s="2"/>
      <c r="I220" s="119" t="s">
        <v>48</v>
      </c>
      <c r="J220" s="120"/>
      <c r="K220" s="120"/>
      <c r="L220" s="120"/>
      <c r="M220" s="121"/>
      <c r="N220" s="29">
        <f>$O$39</f>
        <v>0</v>
      </c>
      <c r="O220" s="17">
        <f t="shared" si="31"/>
        <v>0</v>
      </c>
      <c r="P220" s="17">
        <f>O220</f>
        <v>0</v>
      </c>
    </row>
    <row r="221" spans="1:16" ht="12.75" customHeight="1">
      <c r="A221" s="43" t="s">
        <v>204</v>
      </c>
      <c r="B221" s="24"/>
      <c r="C221" s="24"/>
      <c r="D221" s="24"/>
      <c r="E221" s="24"/>
      <c r="F221" s="24"/>
      <c r="G221" s="24"/>
      <c r="I221" s="43" t="s">
        <v>179</v>
      </c>
      <c r="J221" s="2"/>
      <c r="K221" s="2"/>
      <c r="L221" s="2"/>
      <c r="M221" s="2"/>
      <c r="N221" s="2"/>
      <c r="O221" s="2"/>
      <c r="P221" s="2"/>
    </row>
    <row r="222" spans="2:16" ht="12.75">
      <c r="B222" s="24"/>
      <c r="C222" s="24"/>
      <c r="D222" s="24"/>
      <c r="E222" s="24"/>
      <c r="F222" s="24"/>
      <c r="G222" s="24"/>
      <c r="I222" s="54"/>
      <c r="J222" s="2"/>
      <c r="K222" s="2"/>
      <c r="L222" s="2"/>
      <c r="M222" s="2"/>
      <c r="N222" s="2"/>
      <c r="O222" s="2"/>
      <c r="P222" s="2"/>
    </row>
    <row r="223" spans="1:13" ht="12.75">
      <c r="A223" s="62" t="s">
        <v>233</v>
      </c>
      <c r="B223" s="24"/>
      <c r="C223" s="24"/>
      <c r="D223" s="24"/>
      <c r="E223" s="24"/>
      <c r="F223" s="24"/>
      <c r="G223" s="24"/>
      <c r="K223" s="2"/>
      <c r="L223" s="2"/>
      <c r="M223" s="2"/>
    </row>
    <row r="224" spans="1:13" ht="12.75">
      <c r="A224" s="95" t="s">
        <v>92</v>
      </c>
      <c r="B224" s="96"/>
      <c r="C224" s="96"/>
      <c r="D224" s="96"/>
      <c r="E224" s="96"/>
      <c r="F224" s="96"/>
      <c r="G224" s="96"/>
      <c r="H224" s="97"/>
      <c r="I224" s="129" t="s">
        <v>16</v>
      </c>
      <c r="J224" s="129" t="s">
        <v>93</v>
      </c>
      <c r="K224" s="107" t="s">
        <v>91</v>
      </c>
      <c r="L224" s="107"/>
      <c r="M224" s="107"/>
    </row>
    <row r="225" spans="1:13" ht="12.75">
      <c r="A225" s="98"/>
      <c r="B225" s="99"/>
      <c r="C225" s="99"/>
      <c r="D225" s="99"/>
      <c r="E225" s="99"/>
      <c r="F225" s="99"/>
      <c r="G225" s="99"/>
      <c r="H225" s="100"/>
      <c r="I225" s="130"/>
      <c r="J225" s="130" t="s">
        <v>93</v>
      </c>
      <c r="K225" s="76" t="s">
        <v>257</v>
      </c>
      <c r="L225" s="105" t="s">
        <v>258</v>
      </c>
      <c r="M225" s="106"/>
    </row>
    <row r="226" spans="1:13" ht="12.75" customHeight="1">
      <c r="A226" s="92" t="s">
        <v>210</v>
      </c>
      <c r="B226" s="93"/>
      <c r="C226" s="93"/>
      <c r="D226" s="93"/>
      <c r="E226" s="93"/>
      <c r="F226" s="93"/>
      <c r="G226" s="93"/>
      <c r="H226" s="93"/>
      <c r="I226" s="93"/>
      <c r="J226" s="94"/>
      <c r="K226" s="77">
        <f>K247*82</f>
        <v>0</v>
      </c>
      <c r="L226" s="127" t="str">
        <f>IF(K$242=0,"0,00",K226/K$249)</f>
        <v>0,00</v>
      </c>
      <c r="M226" s="128"/>
    </row>
    <row r="227" spans="1:13" ht="12.75" customHeight="1">
      <c r="A227" s="92" t="s">
        <v>295</v>
      </c>
      <c r="B227" s="93"/>
      <c r="C227" s="93"/>
      <c r="D227" s="93"/>
      <c r="E227" s="93"/>
      <c r="F227" s="93"/>
      <c r="G227" s="93"/>
      <c r="H227" s="93"/>
      <c r="I227" s="93"/>
      <c r="J227" s="94"/>
      <c r="K227" s="67"/>
      <c r="L227" s="127" t="str">
        <f aca="true" t="shared" si="32" ref="L227:L239">IF(K$242=0,"0,00",K227/K$249)</f>
        <v>0,00</v>
      </c>
      <c r="M227" s="128"/>
    </row>
    <row r="228" spans="1:13" ht="12.75">
      <c r="A228" s="138" t="s">
        <v>194</v>
      </c>
      <c r="B228" s="139"/>
      <c r="C228" s="140"/>
      <c r="D228" s="140"/>
      <c r="E228" s="141"/>
      <c r="F228" s="141"/>
      <c r="G228" s="141"/>
      <c r="H228" s="142"/>
      <c r="I228" s="65"/>
      <c r="J228" s="41">
        <v>1.25</v>
      </c>
      <c r="K228" s="66">
        <f>I228*J228</f>
        <v>0</v>
      </c>
      <c r="L228" s="127" t="str">
        <f t="shared" si="32"/>
        <v>0,00</v>
      </c>
      <c r="M228" s="128"/>
    </row>
    <row r="229" spans="1:13" ht="12.75" customHeight="1">
      <c r="A229" s="92" t="s">
        <v>296</v>
      </c>
      <c r="B229" s="93"/>
      <c r="C229" s="93"/>
      <c r="D229" s="93"/>
      <c r="E229" s="93"/>
      <c r="F229" s="93"/>
      <c r="G229" s="93"/>
      <c r="H229" s="93"/>
      <c r="I229" s="93"/>
      <c r="J229" s="94"/>
      <c r="K229" s="67"/>
      <c r="L229" s="127" t="str">
        <f t="shared" si="32"/>
        <v>0,00</v>
      </c>
      <c r="M229" s="128"/>
    </row>
    <row r="230" spans="1:13" ht="12.75">
      <c r="A230" s="92" t="s">
        <v>195</v>
      </c>
      <c r="B230" s="131"/>
      <c r="C230" s="132"/>
      <c r="D230" s="132"/>
      <c r="E230" s="133"/>
      <c r="F230" s="133"/>
      <c r="G230" s="133"/>
      <c r="H230" s="134"/>
      <c r="I230" s="65"/>
      <c r="J230" s="64">
        <v>1</v>
      </c>
      <c r="K230" s="66">
        <f>I230*J230</f>
        <v>0</v>
      </c>
      <c r="L230" s="127" t="str">
        <f t="shared" si="32"/>
        <v>0,00</v>
      </c>
      <c r="M230" s="128"/>
    </row>
    <row r="231" spans="1:13" ht="12.75" customHeight="1">
      <c r="A231" s="92" t="s">
        <v>297</v>
      </c>
      <c r="B231" s="93"/>
      <c r="C231" s="93"/>
      <c r="D231" s="93"/>
      <c r="E231" s="93"/>
      <c r="F231" s="93"/>
      <c r="G231" s="93"/>
      <c r="H231" s="93"/>
      <c r="I231" s="93"/>
      <c r="J231" s="94"/>
      <c r="K231" s="67"/>
      <c r="L231" s="127" t="str">
        <f t="shared" si="32"/>
        <v>0,00</v>
      </c>
      <c r="M231" s="128"/>
    </row>
    <row r="232" spans="1:13" ht="12.75">
      <c r="A232" s="92" t="s">
        <v>196</v>
      </c>
      <c r="B232" s="131"/>
      <c r="C232" s="132"/>
      <c r="D232" s="132"/>
      <c r="E232" s="133"/>
      <c r="F232" s="133"/>
      <c r="G232" s="133"/>
      <c r="H232" s="134"/>
      <c r="I232" s="65"/>
      <c r="J232" s="41">
        <v>1.5</v>
      </c>
      <c r="K232" s="66">
        <f>I232*J232</f>
        <v>0</v>
      </c>
      <c r="L232" s="127" t="str">
        <f t="shared" si="32"/>
        <v>0,00</v>
      </c>
      <c r="M232" s="128"/>
    </row>
    <row r="233" spans="1:13" ht="12.75">
      <c r="A233" s="92" t="s">
        <v>197</v>
      </c>
      <c r="B233" s="131"/>
      <c r="C233" s="132"/>
      <c r="D233" s="132"/>
      <c r="E233" s="133"/>
      <c r="F233" s="133"/>
      <c r="G233" s="133"/>
      <c r="H233" s="134"/>
      <c r="I233" s="65"/>
      <c r="J233" s="41">
        <v>0.5</v>
      </c>
      <c r="K233" s="66">
        <f>I233*J233</f>
        <v>0</v>
      </c>
      <c r="L233" s="127" t="str">
        <f t="shared" si="32"/>
        <v>0,00</v>
      </c>
      <c r="M233" s="128"/>
    </row>
    <row r="234" spans="1:13" ht="12.75" customHeight="1">
      <c r="A234" s="92" t="s">
        <v>298</v>
      </c>
      <c r="B234" s="93"/>
      <c r="C234" s="93"/>
      <c r="D234" s="93"/>
      <c r="E234" s="93"/>
      <c r="F234" s="93"/>
      <c r="G234" s="93"/>
      <c r="H234" s="93"/>
      <c r="I234" s="93"/>
      <c r="J234" s="94"/>
      <c r="K234" s="67"/>
      <c r="L234" s="127" t="str">
        <f t="shared" si="32"/>
        <v>0,00</v>
      </c>
      <c r="M234" s="128"/>
    </row>
    <row r="235" spans="1:13" ht="12.75">
      <c r="A235" s="92" t="s">
        <v>198</v>
      </c>
      <c r="B235" s="131"/>
      <c r="C235" s="132"/>
      <c r="D235" s="132"/>
      <c r="E235" s="133"/>
      <c r="F235" s="133"/>
      <c r="G235" s="133"/>
      <c r="H235" s="134"/>
      <c r="I235" s="65"/>
      <c r="J235" s="63">
        <v>1.25</v>
      </c>
      <c r="K235" s="66">
        <f>I235*J235</f>
        <v>0</v>
      </c>
      <c r="L235" s="127" t="str">
        <f t="shared" si="32"/>
        <v>0,00</v>
      </c>
      <c r="M235" s="128"/>
    </row>
    <row r="236" spans="1:13" ht="12.75">
      <c r="A236" s="92" t="s">
        <v>259</v>
      </c>
      <c r="B236" s="93"/>
      <c r="C236" s="93"/>
      <c r="D236" s="93"/>
      <c r="E236" s="93"/>
      <c r="F236" s="93"/>
      <c r="G236" s="93"/>
      <c r="H236" s="93"/>
      <c r="I236" s="65"/>
      <c r="J236" s="63">
        <v>1.25</v>
      </c>
      <c r="K236" s="66">
        <f>I236*J236</f>
        <v>0</v>
      </c>
      <c r="L236" s="127" t="str">
        <f t="shared" si="32"/>
        <v>0,00</v>
      </c>
      <c r="M236" s="128"/>
    </row>
    <row r="237" spans="1:13" ht="12.75" customHeight="1">
      <c r="A237" s="92" t="s">
        <v>230</v>
      </c>
      <c r="B237" s="93"/>
      <c r="C237" s="93"/>
      <c r="D237" s="93"/>
      <c r="E237" s="93"/>
      <c r="F237" s="93"/>
      <c r="G237" s="93"/>
      <c r="H237" s="93"/>
      <c r="I237" s="93"/>
      <c r="J237" s="94"/>
      <c r="K237" s="77">
        <f>K247*82</f>
        <v>0</v>
      </c>
      <c r="L237" s="127" t="str">
        <f t="shared" si="32"/>
        <v>0,00</v>
      </c>
      <c r="M237" s="128"/>
    </row>
    <row r="238" spans="1:13" ht="12.75">
      <c r="A238" s="92" t="s">
        <v>231</v>
      </c>
      <c r="B238" s="93"/>
      <c r="C238" s="93"/>
      <c r="D238" s="93"/>
      <c r="E238" s="93"/>
      <c r="F238" s="93"/>
      <c r="G238" s="93"/>
      <c r="H238" s="94"/>
      <c r="I238" s="65"/>
      <c r="J238" s="41">
        <v>1.25</v>
      </c>
      <c r="K238" s="66">
        <f>I238*J238</f>
        <v>0</v>
      </c>
      <c r="L238" s="127" t="str">
        <f t="shared" si="32"/>
        <v>0,00</v>
      </c>
      <c r="M238" s="128"/>
    </row>
    <row r="239" spans="1:23" ht="12.75" customHeight="1">
      <c r="A239" s="92" t="s">
        <v>209</v>
      </c>
      <c r="B239" s="93"/>
      <c r="C239" s="93"/>
      <c r="D239" s="93"/>
      <c r="E239" s="93"/>
      <c r="F239" s="93"/>
      <c r="G239" s="93"/>
      <c r="H239" s="93"/>
      <c r="I239" s="93"/>
      <c r="J239" s="94"/>
      <c r="K239" s="65"/>
      <c r="L239" s="127" t="str">
        <f t="shared" si="32"/>
        <v>0,00</v>
      </c>
      <c r="M239" s="128"/>
      <c r="R239" s="2"/>
      <c r="S239" s="2"/>
      <c r="T239" s="2"/>
      <c r="U239" s="2"/>
      <c r="V239" s="2"/>
      <c r="W239" s="2"/>
    </row>
    <row r="240" spans="1:11" ht="12.75" customHeight="1">
      <c r="A240" s="92" t="s">
        <v>249</v>
      </c>
      <c r="B240" s="93"/>
      <c r="C240" s="93"/>
      <c r="D240" s="93"/>
      <c r="E240" s="93"/>
      <c r="F240" s="93"/>
      <c r="G240" s="93"/>
      <c r="H240" s="93"/>
      <c r="I240" s="93"/>
      <c r="J240" s="94"/>
      <c r="K240" s="79"/>
    </row>
    <row r="241" spans="1:10" s="32" customFormat="1" ht="12.75">
      <c r="A241" s="78"/>
      <c r="B241" s="78"/>
      <c r="C241" s="78"/>
      <c r="D241" s="78"/>
      <c r="E241" s="78"/>
      <c r="F241" s="78"/>
      <c r="G241" s="78"/>
      <c r="H241" s="78"/>
      <c r="I241" s="34"/>
      <c r="J241" s="34"/>
    </row>
    <row r="242" spans="1:12" ht="12.75">
      <c r="A242" s="135" t="s">
        <v>312</v>
      </c>
      <c r="B242" s="136"/>
      <c r="C242" s="136"/>
      <c r="D242" s="136"/>
      <c r="E242" s="136"/>
      <c r="F242" s="136"/>
      <c r="G242" s="136"/>
      <c r="H242" s="136"/>
      <c r="I242" s="137"/>
      <c r="J242" s="123"/>
      <c r="K242" s="53">
        <v>0</v>
      </c>
      <c r="L242" s="85" t="s">
        <v>303</v>
      </c>
    </row>
    <row r="243" spans="1:12" ht="12.75" customHeight="1">
      <c r="A243" s="135" t="s">
        <v>300</v>
      </c>
      <c r="B243" s="136"/>
      <c r="C243" s="136"/>
      <c r="D243" s="136"/>
      <c r="E243" s="136"/>
      <c r="F243" s="136"/>
      <c r="G243" s="136"/>
      <c r="H243" s="136"/>
      <c r="I243" s="125"/>
      <c r="J243" s="89"/>
      <c r="K243" s="42">
        <f>1578/100*70</f>
        <v>1104.6</v>
      </c>
      <c r="L243" s="85" t="s">
        <v>91</v>
      </c>
    </row>
    <row r="244" spans="1:12" ht="12.75">
      <c r="A244" s="135" t="s">
        <v>313</v>
      </c>
      <c r="B244" s="136"/>
      <c r="C244" s="136"/>
      <c r="D244" s="136"/>
      <c r="E244" s="136"/>
      <c r="F244" s="136"/>
      <c r="G244" s="136"/>
      <c r="H244" s="136"/>
      <c r="I244" s="125"/>
      <c r="J244" s="89"/>
      <c r="K244" s="42">
        <f>K242*K243</f>
        <v>0</v>
      </c>
      <c r="L244" s="85" t="s">
        <v>91</v>
      </c>
    </row>
    <row r="245" spans="1:12" ht="12.75" customHeight="1">
      <c r="A245" s="135" t="s">
        <v>301</v>
      </c>
      <c r="B245" s="136"/>
      <c r="C245" s="136"/>
      <c r="D245" s="136"/>
      <c r="E245" s="136"/>
      <c r="F245" s="136"/>
      <c r="G245" s="136"/>
      <c r="H245" s="136"/>
      <c r="I245" s="125"/>
      <c r="J245" s="89"/>
      <c r="K245" s="53">
        <v>0</v>
      </c>
      <c r="L245" s="85" t="s">
        <v>91</v>
      </c>
    </row>
    <row r="246" spans="1:12" ht="12.75" customHeight="1">
      <c r="A246" s="135" t="s">
        <v>299</v>
      </c>
      <c r="B246" s="136"/>
      <c r="C246" s="136"/>
      <c r="D246" s="136"/>
      <c r="E246" s="136"/>
      <c r="F246" s="136"/>
      <c r="G246" s="136"/>
      <c r="H246" s="136"/>
      <c r="I246" s="125"/>
      <c r="J246" s="89"/>
      <c r="K246" s="42">
        <f>K244-K245</f>
        <v>0</v>
      </c>
      <c r="L246" s="85" t="s">
        <v>91</v>
      </c>
    </row>
    <row r="247" spans="1:12" ht="12.75" customHeight="1">
      <c r="A247" s="135" t="s">
        <v>302</v>
      </c>
      <c r="B247" s="136"/>
      <c r="C247" s="136"/>
      <c r="D247" s="136"/>
      <c r="E247" s="136"/>
      <c r="F247" s="136"/>
      <c r="G247" s="136"/>
      <c r="H247" s="136"/>
      <c r="I247" s="125"/>
      <c r="J247" s="89"/>
      <c r="K247" s="42">
        <f>K246/K243</f>
        <v>0</v>
      </c>
      <c r="L247" s="85" t="s">
        <v>303</v>
      </c>
    </row>
    <row r="248" spans="1:12" ht="12.75" customHeight="1">
      <c r="A248" s="135" t="s">
        <v>314</v>
      </c>
      <c r="B248" s="136"/>
      <c r="C248" s="136"/>
      <c r="D248" s="136"/>
      <c r="E248" s="136"/>
      <c r="F248" s="136"/>
      <c r="G248" s="136"/>
      <c r="H248" s="136"/>
      <c r="I248" s="125"/>
      <c r="J248" s="89"/>
      <c r="K248" s="42">
        <f>SUM(K226:K239)</f>
        <v>0</v>
      </c>
      <c r="L248" s="85" t="s">
        <v>91</v>
      </c>
    </row>
    <row r="249" spans="1:12" ht="12.75">
      <c r="A249" s="135" t="s">
        <v>315</v>
      </c>
      <c r="B249" s="136"/>
      <c r="C249" s="136"/>
      <c r="D249" s="136"/>
      <c r="E249" s="136"/>
      <c r="F249" s="136"/>
      <c r="G249" s="136"/>
      <c r="H249" s="136"/>
      <c r="I249" s="125"/>
      <c r="J249" s="89"/>
      <c r="K249" s="42">
        <f>K248/K243</f>
        <v>0</v>
      </c>
      <c r="L249" s="85" t="s">
        <v>303</v>
      </c>
    </row>
    <row r="250" spans="1:12" ht="12.75" customHeight="1">
      <c r="A250" s="135" t="s">
        <v>229</v>
      </c>
      <c r="B250" s="136"/>
      <c r="C250" s="136"/>
      <c r="D250" s="136"/>
      <c r="E250" s="136"/>
      <c r="F250" s="136"/>
      <c r="G250" s="136"/>
      <c r="H250" s="136"/>
      <c r="I250" s="125"/>
      <c r="J250" s="89"/>
      <c r="K250" s="42">
        <f>K248-K246</f>
        <v>0</v>
      </c>
      <c r="L250" s="85" t="s">
        <v>91</v>
      </c>
    </row>
    <row r="251" spans="1:12" ht="12.75" customHeight="1">
      <c r="A251" s="135" t="s">
        <v>304</v>
      </c>
      <c r="B251" s="136"/>
      <c r="C251" s="136"/>
      <c r="D251" s="136"/>
      <c r="E251" s="136"/>
      <c r="F251" s="136"/>
      <c r="G251" s="136"/>
      <c r="H251" s="136"/>
      <c r="I251" s="125"/>
      <c r="J251" s="89"/>
      <c r="K251" s="42">
        <f>K249-K247</f>
        <v>0</v>
      </c>
      <c r="L251" s="85" t="s">
        <v>303</v>
      </c>
    </row>
    <row r="252" spans="1:12" ht="12.75">
      <c r="A252" s="135" t="s">
        <v>305</v>
      </c>
      <c r="B252" s="136"/>
      <c r="C252" s="136"/>
      <c r="D252" s="136"/>
      <c r="E252" s="136"/>
      <c r="F252" s="136"/>
      <c r="G252" s="136"/>
      <c r="H252" s="136"/>
      <c r="I252" s="125"/>
      <c r="J252" s="89"/>
      <c r="K252" s="42" t="str">
        <f>IF(K242=0,"0,00",K250/(K244-K245)*100)</f>
        <v>0,00</v>
      </c>
      <c r="L252" s="85" t="s">
        <v>18</v>
      </c>
    </row>
    <row r="254" spans="1:9" ht="12.75">
      <c r="A254" s="1" t="s">
        <v>94</v>
      </c>
      <c r="I254" s="1" t="s">
        <v>228</v>
      </c>
    </row>
    <row r="255" ht="7.5" customHeight="1"/>
    <row r="256" spans="1:17" ht="12.75" customHeight="1">
      <c r="A256" s="249"/>
      <c r="B256" s="250"/>
      <c r="C256" s="250"/>
      <c r="D256" s="250"/>
      <c r="E256" s="250"/>
      <c r="F256" s="250"/>
      <c r="G256" s="251"/>
      <c r="I256" s="249"/>
      <c r="J256" s="258"/>
      <c r="K256" s="258"/>
      <c r="L256" s="258"/>
      <c r="M256" s="258"/>
      <c r="N256" s="258"/>
      <c r="O256" s="258"/>
      <c r="P256" s="258"/>
      <c r="Q256" s="259"/>
    </row>
    <row r="257" spans="1:17" ht="12.75">
      <c r="A257" s="252"/>
      <c r="B257" s="253"/>
      <c r="C257" s="253"/>
      <c r="D257" s="253"/>
      <c r="E257" s="253"/>
      <c r="F257" s="253"/>
      <c r="G257" s="254"/>
      <c r="I257" s="260"/>
      <c r="J257" s="261"/>
      <c r="K257" s="261"/>
      <c r="L257" s="261"/>
      <c r="M257" s="261"/>
      <c r="N257" s="261"/>
      <c r="O257" s="261"/>
      <c r="P257" s="261"/>
      <c r="Q257" s="262"/>
    </row>
    <row r="258" spans="1:17" ht="12.75">
      <c r="A258" s="252"/>
      <c r="B258" s="253"/>
      <c r="C258" s="253"/>
      <c r="D258" s="253"/>
      <c r="E258" s="253"/>
      <c r="F258" s="253"/>
      <c r="G258" s="254"/>
      <c r="I258" s="260"/>
      <c r="J258" s="261"/>
      <c r="K258" s="261"/>
      <c r="L258" s="261"/>
      <c r="M258" s="261"/>
      <c r="N258" s="261"/>
      <c r="O258" s="261"/>
      <c r="P258" s="261"/>
      <c r="Q258" s="262"/>
    </row>
    <row r="259" spans="1:17" ht="12.75">
      <c r="A259" s="252"/>
      <c r="B259" s="253"/>
      <c r="C259" s="253"/>
      <c r="D259" s="253"/>
      <c r="E259" s="253"/>
      <c r="F259" s="253"/>
      <c r="G259" s="254"/>
      <c r="I259" s="260"/>
      <c r="J259" s="261"/>
      <c r="K259" s="261"/>
      <c r="L259" s="261"/>
      <c r="M259" s="261"/>
      <c r="N259" s="261"/>
      <c r="O259" s="261"/>
      <c r="P259" s="261"/>
      <c r="Q259" s="262"/>
    </row>
    <row r="260" spans="1:17" ht="12.75">
      <c r="A260" s="252"/>
      <c r="B260" s="253"/>
      <c r="C260" s="253"/>
      <c r="D260" s="253"/>
      <c r="E260" s="253"/>
      <c r="F260" s="253"/>
      <c r="G260" s="254"/>
      <c r="I260" s="260"/>
      <c r="J260" s="261"/>
      <c r="K260" s="261"/>
      <c r="L260" s="261"/>
      <c r="M260" s="261"/>
      <c r="N260" s="261"/>
      <c r="O260" s="261"/>
      <c r="P260" s="261"/>
      <c r="Q260" s="262"/>
    </row>
    <row r="261" spans="1:17" ht="12.75">
      <c r="A261" s="252"/>
      <c r="B261" s="253"/>
      <c r="C261" s="253"/>
      <c r="D261" s="253"/>
      <c r="E261" s="253"/>
      <c r="F261" s="253"/>
      <c r="G261" s="254"/>
      <c r="I261" s="260"/>
      <c r="J261" s="261"/>
      <c r="K261" s="261"/>
      <c r="L261" s="261"/>
      <c r="M261" s="261"/>
      <c r="N261" s="261"/>
      <c r="O261" s="261"/>
      <c r="P261" s="261"/>
      <c r="Q261" s="262"/>
    </row>
    <row r="262" spans="1:17" ht="12.75">
      <c r="A262" s="252"/>
      <c r="B262" s="253"/>
      <c r="C262" s="253"/>
      <c r="D262" s="253"/>
      <c r="E262" s="253"/>
      <c r="F262" s="253"/>
      <c r="G262" s="254"/>
      <c r="I262" s="260"/>
      <c r="J262" s="261"/>
      <c r="K262" s="261"/>
      <c r="L262" s="261"/>
      <c r="M262" s="261"/>
      <c r="N262" s="261"/>
      <c r="O262" s="261"/>
      <c r="P262" s="261"/>
      <c r="Q262" s="262"/>
    </row>
    <row r="263" spans="1:17" ht="12.75">
      <c r="A263" s="252"/>
      <c r="B263" s="253"/>
      <c r="C263" s="253"/>
      <c r="D263" s="253"/>
      <c r="E263" s="253"/>
      <c r="F263" s="253"/>
      <c r="G263" s="254"/>
      <c r="I263" s="260"/>
      <c r="J263" s="261"/>
      <c r="K263" s="261"/>
      <c r="L263" s="261"/>
      <c r="M263" s="261"/>
      <c r="N263" s="261"/>
      <c r="O263" s="261"/>
      <c r="P263" s="261"/>
      <c r="Q263" s="262"/>
    </row>
    <row r="264" spans="1:17" ht="12.75">
      <c r="A264" s="252"/>
      <c r="B264" s="253"/>
      <c r="C264" s="253"/>
      <c r="D264" s="253"/>
      <c r="E264" s="253"/>
      <c r="F264" s="253"/>
      <c r="G264" s="254"/>
      <c r="I264" s="260"/>
      <c r="J264" s="261"/>
      <c r="K264" s="261"/>
      <c r="L264" s="261"/>
      <c r="M264" s="261"/>
      <c r="N264" s="261"/>
      <c r="O264" s="261"/>
      <c r="P264" s="261"/>
      <c r="Q264" s="262"/>
    </row>
    <row r="265" spans="1:17" ht="12.75">
      <c r="A265" s="252"/>
      <c r="B265" s="253"/>
      <c r="C265" s="253"/>
      <c r="D265" s="253"/>
      <c r="E265" s="253"/>
      <c r="F265" s="253"/>
      <c r="G265" s="254"/>
      <c r="I265" s="260"/>
      <c r="J265" s="261"/>
      <c r="K265" s="261"/>
      <c r="L265" s="261"/>
      <c r="M265" s="261"/>
      <c r="N265" s="261"/>
      <c r="O265" s="261"/>
      <c r="P265" s="261"/>
      <c r="Q265" s="262"/>
    </row>
    <row r="266" spans="1:17" ht="12.75">
      <c r="A266" s="252"/>
      <c r="B266" s="253"/>
      <c r="C266" s="253"/>
      <c r="D266" s="253"/>
      <c r="E266" s="253"/>
      <c r="F266" s="253"/>
      <c r="G266" s="254"/>
      <c r="I266" s="260"/>
      <c r="J266" s="261"/>
      <c r="K266" s="261"/>
      <c r="L266" s="261"/>
      <c r="M266" s="261"/>
      <c r="N266" s="261"/>
      <c r="O266" s="261"/>
      <c r="P266" s="261"/>
      <c r="Q266" s="262"/>
    </row>
    <row r="267" spans="1:17" ht="12.75">
      <c r="A267" s="252"/>
      <c r="B267" s="253"/>
      <c r="C267" s="253"/>
      <c r="D267" s="253"/>
      <c r="E267" s="253"/>
      <c r="F267" s="253"/>
      <c r="G267" s="254"/>
      <c r="I267" s="260"/>
      <c r="J267" s="261"/>
      <c r="K267" s="261"/>
      <c r="L267" s="261"/>
      <c r="M267" s="261"/>
      <c r="N267" s="261"/>
      <c r="O267" s="261"/>
      <c r="P267" s="261"/>
      <c r="Q267" s="262"/>
    </row>
    <row r="268" spans="1:17" ht="12.75">
      <c r="A268" s="252"/>
      <c r="B268" s="253"/>
      <c r="C268" s="253"/>
      <c r="D268" s="253"/>
      <c r="E268" s="253"/>
      <c r="F268" s="253"/>
      <c r="G268" s="254"/>
      <c r="I268" s="260"/>
      <c r="J268" s="261"/>
      <c r="K268" s="261"/>
      <c r="L268" s="261"/>
      <c r="M268" s="261"/>
      <c r="N268" s="261"/>
      <c r="O268" s="261"/>
      <c r="P268" s="261"/>
      <c r="Q268" s="262"/>
    </row>
    <row r="269" spans="1:17" ht="12.75">
      <c r="A269" s="252"/>
      <c r="B269" s="253"/>
      <c r="C269" s="253"/>
      <c r="D269" s="253"/>
      <c r="E269" s="253"/>
      <c r="F269" s="253"/>
      <c r="G269" s="254"/>
      <c r="I269" s="260"/>
      <c r="J269" s="261"/>
      <c r="K269" s="261"/>
      <c r="L269" s="261"/>
      <c r="M269" s="261"/>
      <c r="N269" s="261"/>
      <c r="O269" s="261"/>
      <c r="P269" s="261"/>
      <c r="Q269" s="262"/>
    </row>
    <row r="270" spans="1:17" ht="12.75">
      <c r="A270" s="252"/>
      <c r="B270" s="253"/>
      <c r="C270" s="253"/>
      <c r="D270" s="253"/>
      <c r="E270" s="253"/>
      <c r="F270" s="253"/>
      <c r="G270" s="254"/>
      <c r="I270" s="260"/>
      <c r="J270" s="261"/>
      <c r="K270" s="261"/>
      <c r="L270" s="261"/>
      <c r="M270" s="261"/>
      <c r="N270" s="261"/>
      <c r="O270" s="261"/>
      <c r="P270" s="261"/>
      <c r="Q270" s="262"/>
    </row>
    <row r="271" spans="1:17" ht="12.75">
      <c r="A271" s="255"/>
      <c r="B271" s="256"/>
      <c r="C271" s="256"/>
      <c r="D271" s="256"/>
      <c r="E271" s="256"/>
      <c r="F271" s="256"/>
      <c r="G271" s="257"/>
      <c r="I271" s="255"/>
      <c r="J271" s="256"/>
      <c r="K271" s="256"/>
      <c r="L271" s="256"/>
      <c r="M271" s="256"/>
      <c r="N271" s="256"/>
      <c r="O271" s="256"/>
      <c r="P271" s="256"/>
      <c r="Q271" s="257"/>
    </row>
  </sheetData>
  <sheetProtection password="81A5" sheet="1" objects="1" scenarios="1"/>
  <mergeCells count="404">
    <mergeCell ref="A256:G271"/>
    <mergeCell ref="I256:Q271"/>
    <mergeCell ref="A247:H247"/>
    <mergeCell ref="I247:J247"/>
    <mergeCell ref="A250:H250"/>
    <mergeCell ref="I250:J250"/>
    <mergeCell ref="A149:D149"/>
    <mergeCell ref="A139:F139"/>
    <mergeCell ref="A140:F140"/>
    <mergeCell ref="A141:F141"/>
    <mergeCell ref="A148:D148"/>
    <mergeCell ref="G126:H126"/>
    <mergeCell ref="A128:D128"/>
    <mergeCell ref="A129:D129"/>
    <mergeCell ref="E126:F126"/>
    <mergeCell ref="A126:D127"/>
    <mergeCell ref="A252:H252"/>
    <mergeCell ref="I251:J251"/>
    <mergeCell ref="I252:J252"/>
    <mergeCell ref="I245:J245"/>
    <mergeCell ref="I248:J248"/>
    <mergeCell ref="I249:J249"/>
    <mergeCell ref="A246:H246"/>
    <mergeCell ref="I246:J246"/>
    <mergeCell ref="A6:F6"/>
    <mergeCell ref="A7:F7"/>
    <mergeCell ref="A8:F8"/>
    <mergeCell ref="A9:F9"/>
    <mergeCell ref="H21:N21"/>
    <mergeCell ref="A10:F10"/>
    <mergeCell ref="A11:F11"/>
    <mergeCell ref="A12:F12"/>
    <mergeCell ref="A13:F13"/>
    <mergeCell ref="A14:F14"/>
    <mergeCell ref="A15:F15"/>
    <mergeCell ref="A16:F16"/>
    <mergeCell ref="A17:F17"/>
    <mergeCell ref="G15:P15"/>
    <mergeCell ref="H22:N22"/>
    <mergeCell ref="H23:N23"/>
    <mergeCell ref="H24:N24"/>
    <mergeCell ref="B22:F22"/>
    <mergeCell ref="B23:F23"/>
    <mergeCell ref="B24:F24"/>
    <mergeCell ref="I87:M87"/>
    <mergeCell ref="I68:M68"/>
    <mergeCell ref="I74:M74"/>
    <mergeCell ref="I76:M76"/>
    <mergeCell ref="I81:M81"/>
    <mergeCell ref="I83:M83"/>
    <mergeCell ref="I69:M69"/>
    <mergeCell ref="I70:M70"/>
    <mergeCell ref="I73:M73"/>
    <mergeCell ref="I86:M86"/>
    <mergeCell ref="A50:F50"/>
    <mergeCell ref="A51:F51"/>
    <mergeCell ref="A52:F52"/>
    <mergeCell ref="A53:F53"/>
    <mergeCell ref="I72:M72"/>
    <mergeCell ref="A60:A61"/>
    <mergeCell ref="A74:D74"/>
    <mergeCell ref="A55:F55"/>
    <mergeCell ref="I84:M84"/>
    <mergeCell ref="H30:N30"/>
    <mergeCell ref="H31:N31"/>
    <mergeCell ref="O30:P30"/>
    <mergeCell ref="K37:L37"/>
    <mergeCell ref="O31:P31"/>
    <mergeCell ref="A37:J37"/>
    <mergeCell ref="K36:L36"/>
    <mergeCell ref="M37:N37"/>
    <mergeCell ref="I77:M77"/>
    <mergeCell ref="I85:M85"/>
    <mergeCell ref="O42:P42"/>
    <mergeCell ref="A38:J38"/>
    <mergeCell ref="I79:M79"/>
    <mergeCell ref="A40:J40"/>
    <mergeCell ref="K40:L40"/>
    <mergeCell ref="A39:J39"/>
    <mergeCell ref="M38:N38"/>
    <mergeCell ref="H27:N27"/>
    <mergeCell ref="H28:N28"/>
    <mergeCell ref="A42:J42"/>
    <mergeCell ref="K42:L42"/>
    <mergeCell ref="A41:J41"/>
    <mergeCell ref="A36:J36"/>
    <mergeCell ref="M40:N40"/>
    <mergeCell ref="M36:N36"/>
    <mergeCell ref="H29:N29"/>
    <mergeCell ref="K39:L39"/>
    <mergeCell ref="B21:F21"/>
    <mergeCell ref="O22:P22"/>
    <mergeCell ref="A1:P1"/>
    <mergeCell ref="A2:P2"/>
    <mergeCell ref="O21:P21"/>
    <mergeCell ref="N17:P17"/>
    <mergeCell ref="G16:P16"/>
    <mergeCell ref="G17:H17"/>
    <mergeCell ref="L17:M17"/>
    <mergeCell ref="G10:P10"/>
    <mergeCell ref="H25:N25"/>
    <mergeCell ref="H26:N26"/>
    <mergeCell ref="O26:P26"/>
    <mergeCell ref="B25:F25"/>
    <mergeCell ref="B26:F26"/>
    <mergeCell ref="O23:P23"/>
    <mergeCell ref="O29:P29"/>
    <mergeCell ref="O25:P25"/>
    <mergeCell ref="O27:P27"/>
    <mergeCell ref="O28:P28"/>
    <mergeCell ref="O24:P24"/>
    <mergeCell ref="J130:N130"/>
    <mergeCell ref="I104:M104"/>
    <mergeCell ref="I117:M117"/>
    <mergeCell ref="I118:M118"/>
    <mergeCell ref="I119:M119"/>
    <mergeCell ref="I106:M106"/>
    <mergeCell ref="I105:M105"/>
    <mergeCell ref="I94:M94"/>
    <mergeCell ref="I97:M97"/>
    <mergeCell ref="I98:M98"/>
    <mergeCell ref="I99:M99"/>
    <mergeCell ref="J129:N129"/>
    <mergeCell ref="J127:N127"/>
    <mergeCell ref="I102:M102"/>
    <mergeCell ref="I103:M103"/>
    <mergeCell ref="A96:D96"/>
    <mergeCell ref="A151:D151"/>
    <mergeCell ref="A155:D155"/>
    <mergeCell ref="A150:D150"/>
    <mergeCell ref="A154:D154"/>
    <mergeCell ref="A132:D132"/>
    <mergeCell ref="A133:D133"/>
    <mergeCell ref="A134:D134"/>
    <mergeCell ref="A135:D135"/>
    <mergeCell ref="A136:D136"/>
    <mergeCell ref="A152:D152"/>
    <mergeCell ref="A153:D153"/>
    <mergeCell ref="A106:D106"/>
    <mergeCell ref="A138:F138"/>
    <mergeCell ref="A130:D130"/>
    <mergeCell ref="A131:D131"/>
    <mergeCell ref="A137:D137"/>
    <mergeCell ref="A147:D147"/>
    <mergeCell ref="A121:D121"/>
    <mergeCell ref="A120:D120"/>
    <mergeCell ref="J133:N133"/>
    <mergeCell ref="J137:N137"/>
    <mergeCell ref="I110:M110"/>
    <mergeCell ref="I111:M111"/>
    <mergeCell ref="I112:M112"/>
    <mergeCell ref="I116:M116"/>
    <mergeCell ref="J136:N136"/>
    <mergeCell ref="J134:N134"/>
    <mergeCell ref="J131:N131"/>
    <mergeCell ref="J132:N132"/>
    <mergeCell ref="G13:P13"/>
    <mergeCell ref="G11:P11"/>
    <mergeCell ref="G12:P12"/>
    <mergeCell ref="I17:K17"/>
    <mergeCell ref="G14:P14"/>
    <mergeCell ref="G6:P6"/>
    <mergeCell ref="G7:P7"/>
    <mergeCell ref="G8:P8"/>
    <mergeCell ref="G9:P9"/>
    <mergeCell ref="L226:M226"/>
    <mergeCell ref="L227:M227"/>
    <mergeCell ref="L228:M228"/>
    <mergeCell ref="L229:M229"/>
    <mergeCell ref="I170:M170"/>
    <mergeCell ref="I182:M182"/>
    <mergeCell ref="I187:N187"/>
    <mergeCell ref="I191:N191"/>
    <mergeCell ref="I153:M153"/>
    <mergeCell ref="I154:M154"/>
    <mergeCell ref="I155:M155"/>
    <mergeCell ref="I156:M156"/>
    <mergeCell ref="A161:D161"/>
    <mergeCell ref="I168:M168"/>
    <mergeCell ref="I167:M167"/>
    <mergeCell ref="I157:M157"/>
    <mergeCell ref="I164:M164"/>
    <mergeCell ref="I165:M165"/>
    <mergeCell ref="A163:D163"/>
    <mergeCell ref="A162:D162"/>
    <mergeCell ref="A112:D112"/>
    <mergeCell ref="A115:D115"/>
    <mergeCell ref="A113:D113"/>
    <mergeCell ref="A114:D114"/>
    <mergeCell ref="A157:D157"/>
    <mergeCell ref="A158:D158"/>
    <mergeCell ref="A159:D159"/>
    <mergeCell ref="A156:D156"/>
    <mergeCell ref="A116:D116"/>
    <mergeCell ref="A117:D117"/>
    <mergeCell ref="A118:D118"/>
    <mergeCell ref="A119:D119"/>
    <mergeCell ref="A189:D189"/>
    <mergeCell ref="A190:D190"/>
    <mergeCell ref="A191:D191"/>
    <mergeCell ref="A193:D193"/>
    <mergeCell ref="A179:D179"/>
    <mergeCell ref="A174:D174"/>
    <mergeCell ref="A175:D175"/>
    <mergeCell ref="A182:D182"/>
    <mergeCell ref="A181:D181"/>
    <mergeCell ref="O43:P43"/>
    <mergeCell ref="M43:N43"/>
    <mergeCell ref="I71:M71"/>
    <mergeCell ref="A45:J45"/>
    <mergeCell ref="A54:F54"/>
    <mergeCell ref="A56:F56"/>
    <mergeCell ref="K60:M60"/>
    <mergeCell ref="B60:J60"/>
    <mergeCell ref="O36:P36"/>
    <mergeCell ref="K41:L41"/>
    <mergeCell ref="M41:N41"/>
    <mergeCell ref="O41:P41"/>
    <mergeCell ref="O38:P38"/>
    <mergeCell ref="O37:P37"/>
    <mergeCell ref="O39:P39"/>
    <mergeCell ref="M39:N39"/>
    <mergeCell ref="O40:P40"/>
    <mergeCell ref="K38:L38"/>
    <mergeCell ref="A94:D94"/>
    <mergeCell ref="M42:N42"/>
    <mergeCell ref="A68:D68"/>
    <mergeCell ref="A43:J43"/>
    <mergeCell ref="K43:L43"/>
    <mergeCell ref="A92:D92"/>
    <mergeCell ref="A80:D80"/>
    <mergeCell ref="A81:D81"/>
    <mergeCell ref="I92:M92"/>
    <mergeCell ref="I93:M93"/>
    <mergeCell ref="A95:D95"/>
    <mergeCell ref="I147:M147"/>
    <mergeCell ref="A75:D75"/>
    <mergeCell ref="A76:D76"/>
    <mergeCell ref="I114:M114"/>
    <mergeCell ref="I115:M115"/>
    <mergeCell ref="I113:M113"/>
    <mergeCell ref="A77:D77"/>
    <mergeCell ref="A79:D79"/>
    <mergeCell ref="A97:D97"/>
    <mergeCell ref="A69:D69"/>
    <mergeCell ref="A70:D70"/>
    <mergeCell ref="I91:M91"/>
    <mergeCell ref="A78:D78"/>
    <mergeCell ref="A91:D91"/>
    <mergeCell ref="A73:D73"/>
    <mergeCell ref="A71:D71"/>
    <mergeCell ref="A72:D72"/>
    <mergeCell ref="I78:M78"/>
    <mergeCell ref="I80:M80"/>
    <mergeCell ref="A93:D93"/>
    <mergeCell ref="A104:D104"/>
    <mergeCell ref="A105:D105"/>
    <mergeCell ref="I95:M95"/>
    <mergeCell ref="I96:M96"/>
    <mergeCell ref="A100:D100"/>
    <mergeCell ref="A102:D102"/>
    <mergeCell ref="A103:D103"/>
    <mergeCell ref="I101:M101"/>
    <mergeCell ref="I100:M100"/>
    <mergeCell ref="A98:D98"/>
    <mergeCell ref="L234:M234"/>
    <mergeCell ref="A110:D110"/>
    <mergeCell ref="J128:N128"/>
    <mergeCell ref="J126:N126"/>
    <mergeCell ref="A146:D146"/>
    <mergeCell ref="I146:M146"/>
    <mergeCell ref="L233:M233"/>
    <mergeCell ref="J135:N135"/>
    <mergeCell ref="A194:D194"/>
    <mergeCell ref="A101:D101"/>
    <mergeCell ref="A99:D99"/>
    <mergeCell ref="A188:D188"/>
    <mergeCell ref="A169:D169"/>
    <mergeCell ref="A170:D170"/>
    <mergeCell ref="A166:D166"/>
    <mergeCell ref="A167:D167"/>
    <mergeCell ref="A168:D168"/>
    <mergeCell ref="A187:D187"/>
    <mergeCell ref="A111:D111"/>
    <mergeCell ref="A202:D202"/>
    <mergeCell ref="A198:D198"/>
    <mergeCell ref="A199:D199"/>
    <mergeCell ref="A197:D197"/>
    <mergeCell ref="A251:H251"/>
    <mergeCell ref="A248:H248"/>
    <mergeCell ref="A249:H249"/>
    <mergeCell ref="A245:H245"/>
    <mergeCell ref="A244:H244"/>
    <mergeCell ref="A237:J237"/>
    <mergeCell ref="A205:D205"/>
    <mergeCell ref="A235:H235"/>
    <mergeCell ref="A219:D219"/>
    <mergeCell ref="A216:D216"/>
    <mergeCell ref="J224:J225"/>
    <mergeCell ref="A230:H230"/>
    <mergeCell ref="A232:H232"/>
    <mergeCell ref="A195:D195"/>
    <mergeCell ref="A196:D196"/>
    <mergeCell ref="A220:D220"/>
    <mergeCell ref="A200:D200"/>
    <mergeCell ref="A204:D204"/>
    <mergeCell ref="A206:D206"/>
    <mergeCell ref="A207:D207"/>
    <mergeCell ref="A209:D209"/>
    <mergeCell ref="A210:D210"/>
    <mergeCell ref="A201:D201"/>
    <mergeCell ref="A231:J231"/>
    <mergeCell ref="A228:H228"/>
    <mergeCell ref="L236:M236"/>
    <mergeCell ref="A236:H236"/>
    <mergeCell ref="L231:M231"/>
    <mergeCell ref="L232:M232"/>
    <mergeCell ref="L230:M230"/>
    <mergeCell ref="A238:H238"/>
    <mergeCell ref="A233:H233"/>
    <mergeCell ref="L235:M235"/>
    <mergeCell ref="I243:J243"/>
    <mergeCell ref="A242:H242"/>
    <mergeCell ref="I242:J242"/>
    <mergeCell ref="A243:H243"/>
    <mergeCell ref="L239:M239"/>
    <mergeCell ref="L238:M238"/>
    <mergeCell ref="I209:N209"/>
    <mergeCell ref="I210:N210"/>
    <mergeCell ref="I211:N211"/>
    <mergeCell ref="L237:M237"/>
    <mergeCell ref="A234:J234"/>
    <mergeCell ref="A226:J226"/>
    <mergeCell ref="I224:I225"/>
    <mergeCell ref="I220:M220"/>
    <mergeCell ref="A218:D218"/>
    <mergeCell ref="A217:D217"/>
    <mergeCell ref="I244:J244"/>
    <mergeCell ref="I178:M178"/>
    <mergeCell ref="I179:M179"/>
    <mergeCell ref="I180:M180"/>
    <mergeCell ref="A239:J239"/>
    <mergeCell ref="A240:J240"/>
    <mergeCell ref="I197:N197"/>
    <mergeCell ref="I198:N198"/>
    <mergeCell ref="I199:N199"/>
    <mergeCell ref="I181:M181"/>
    <mergeCell ref="I207:N207"/>
    <mergeCell ref="I208:N208"/>
    <mergeCell ref="I205:N205"/>
    <mergeCell ref="I206:N206"/>
    <mergeCell ref="I189:N189"/>
    <mergeCell ref="I190:N190"/>
    <mergeCell ref="I202:N202"/>
    <mergeCell ref="I204:N204"/>
    <mergeCell ref="I195:N195"/>
    <mergeCell ref="I196:N196"/>
    <mergeCell ref="I203:N203"/>
    <mergeCell ref="I200:N200"/>
    <mergeCell ref="I201:N201"/>
    <mergeCell ref="I194:N194"/>
    <mergeCell ref="A173:D173"/>
    <mergeCell ref="I174:M174"/>
    <mergeCell ref="I175:M175"/>
    <mergeCell ref="I176:M176"/>
    <mergeCell ref="A176:D176"/>
    <mergeCell ref="I177:M177"/>
    <mergeCell ref="I192:N192"/>
    <mergeCell ref="I193:N193"/>
    <mergeCell ref="I188:N188"/>
    <mergeCell ref="A214:D214"/>
    <mergeCell ref="I214:M214"/>
    <mergeCell ref="A215:D215"/>
    <mergeCell ref="I215:M215"/>
    <mergeCell ref="I161:M161"/>
    <mergeCell ref="I162:M162"/>
    <mergeCell ref="A180:D180"/>
    <mergeCell ref="A177:D177"/>
    <mergeCell ref="A178:D178"/>
    <mergeCell ref="I166:M166"/>
    <mergeCell ref="I169:M169"/>
    <mergeCell ref="I173:M173"/>
    <mergeCell ref="A164:D164"/>
    <mergeCell ref="A165:D165"/>
    <mergeCell ref="I163:M163"/>
    <mergeCell ref="A171:D171"/>
    <mergeCell ref="I171:M171"/>
    <mergeCell ref="I148:M148"/>
    <mergeCell ref="I150:M150"/>
    <mergeCell ref="I151:M151"/>
    <mergeCell ref="I152:M152"/>
    <mergeCell ref="I149:M149"/>
    <mergeCell ref="I158:M158"/>
    <mergeCell ref="I159:M159"/>
    <mergeCell ref="A227:J227"/>
    <mergeCell ref="A229:J229"/>
    <mergeCell ref="A224:H225"/>
    <mergeCell ref="A208:D208"/>
    <mergeCell ref="I219:M219"/>
    <mergeCell ref="I216:M216"/>
    <mergeCell ref="I218:M218"/>
    <mergeCell ref="L225:M225"/>
    <mergeCell ref="K224:M224"/>
    <mergeCell ref="I217:M217"/>
  </mergeCells>
  <conditionalFormatting sqref="K250:K251">
    <cfRule type="cellIs" priority="1" dxfId="1" operator="lessThan" stopIfTrue="1">
      <formula>0</formula>
    </cfRule>
  </conditionalFormatting>
  <conditionalFormatting sqref="K252">
    <cfRule type="cellIs" priority="2" dxfId="1" operator="lessThan" stopIfTrue="1">
      <formula>0</formula>
    </cfRule>
  </conditionalFormatting>
  <conditionalFormatting sqref="P182">
    <cfRule type="cellIs" priority="3" dxfId="3" operator="equal" stopIfTrue="1">
      <formula>0</formula>
    </cfRule>
    <cfRule type="cellIs" priority="4" dxfId="4" operator="notEqual" stopIfTrue="1">
      <formula>0</formula>
    </cfRule>
  </conditionalFormatting>
  <conditionalFormatting sqref="O22:P31">
    <cfRule type="cellIs" priority="3" dxfId="0" operator="notBetween" stopIfTrue="1">
      <formula>0</formula>
      <formula>3</formula>
    </cfRule>
  </conditionalFormatting>
  <conditionalFormatting sqref="I142">
    <cfRule type="cellIs" priority="6" dxfId="3" operator="equal" stopIfTrue="1">
      <formula>0</formula>
    </cfRule>
    <cfRule type="cellIs" priority="7" dxfId="5" operator="greaterThan" stopIfTrue="1">
      <formula>0</formula>
    </cfRule>
  </conditionalFormatting>
  <printOptions/>
  <pageMargins left="0.7" right="0.28" top="0.25" bottom="0.28" header="0.25" footer="0.25"/>
  <pageSetup horizontalDpi="600" verticalDpi="600" orientation="landscape" paperSize="9" scale="88" r:id="rId3"/>
  <rowBreaks count="4" manualBreakCount="4">
    <brk id="47" max="255" man="1"/>
    <brk id="88" max="255" man="1"/>
    <brk id="123" max="255" man="1"/>
    <brk id="172" max="255" man="1"/>
  </rowBreaks>
  <ignoredErrors>
    <ignoredError sqref="K23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strobl</dc:creator>
  <cp:keywords/>
  <dc:description/>
  <cp:lastModifiedBy>Stier</cp:lastModifiedBy>
  <cp:lastPrinted>2007-10-04T08:56:28Z</cp:lastPrinted>
  <dcterms:created xsi:type="dcterms:W3CDTF">2006-09-05T15:05:43Z</dcterms:created>
  <dcterms:modified xsi:type="dcterms:W3CDTF">2007-10-04T08:56:30Z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980568056</vt:i4>
  </property>
  <property fmtid="{D5CDD505-2E9C-101B-9397-08002B2CF9AE}" pid="4" name="_EmailSubje">
    <vt:lpwstr>Dateien und Informationen auf unserer Homepage</vt:lpwstr>
  </property>
  <property fmtid="{D5CDD505-2E9C-101B-9397-08002B2CF9AE}" pid="5" name="_AuthorEma">
    <vt:lpwstr>g.angele@bezirk-unterfranken.de</vt:lpwstr>
  </property>
  <property fmtid="{D5CDD505-2E9C-101B-9397-08002B2CF9AE}" pid="6" name="_AuthorEmailDisplayNa">
    <vt:lpwstr>Dr. Gebhard Angele</vt:lpwstr>
  </property>
</Properties>
</file>